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06_Protipovodňová opatření na Holotě - Lubina\Zadávací dokumentace\Rozpočet, výkaz výměr\výkaz výměr\"/>
    </mc:Choice>
  </mc:AlternateContent>
  <bookViews>
    <workbookView xWindow="0" yWindow="0" windowWidth="25800" windowHeight="12435" activeTab="3"/>
  </bookViews>
  <sheets>
    <sheet name="Rekapitulace stavby" sheetId="1" r:id="rId1"/>
    <sheet name="SO 01.1 - Protipovodňová ..." sheetId="2" r:id="rId2"/>
    <sheet name="SO 01.2 - Svodný průleh" sheetId="3" r:id="rId3"/>
    <sheet name="SO 01.3 - Dešťová kanaliz..." sheetId="4" r:id="rId4"/>
    <sheet name="SO 04 - Úprava meliorační..." sheetId="5" r:id="rId5"/>
    <sheet name="VRN 01 - Vedlejší rozpočt..." sheetId="6" r:id="rId6"/>
    <sheet name="Pokyny pro vyplnění" sheetId="7" r:id="rId7"/>
  </sheets>
  <definedNames>
    <definedName name="_xlnm._FilterDatabase" localSheetId="1" hidden="1">'SO 01.1 - Protipovodňová ...'!$C$91:$K$398</definedName>
    <definedName name="_xlnm._FilterDatabase" localSheetId="2" hidden="1">'SO 01.2 - Svodný průleh'!$C$89:$K$283</definedName>
    <definedName name="_xlnm._FilterDatabase" localSheetId="3" hidden="1">'SO 01.3 - Dešťová kanaliz...'!$C$99:$K$901</definedName>
    <definedName name="_xlnm._FilterDatabase" localSheetId="4" hidden="1">'SO 04 - Úprava meliorační...'!$C$90:$K$433</definedName>
    <definedName name="_xlnm._FilterDatabase" localSheetId="5" hidden="1">'VRN 01 - Vedlejší rozpočt...'!$C$84:$K$139</definedName>
    <definedName name="_xlnm.Print_Titles" localSheetId="0">'Rekapitulace stavby'!$52:$52</definedName>
    <definedName name="_xlnm.Print_Titles" localSheetId="1">'SO 01.1 - Protipovodňová ...'!$91:$91</definedName>
    <definedName name="_xlnm.Print_Titles" localSheetId="2">'SO 01.2 - Svodný průleh'!$89:$89</definedName>
    <definedName name="_xlnm.Print_Titles" localSheetId="3">'SO 01.3 - Dešťová kanaliz...'!$99:$99</definedName>
    <definedName name="_xlnm.Print_Titles" localSheetId="4">'SO 04 - Úprava meliorační...'!$90:$90</definedName>
    <definedName name="_xlnm.Print_Titles" localSheetId="5">'VRN 01 - Vedlejší rozpočt...'!$84:$84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  <definedName name="_xlnm.Print_Area" localSheetId="1">'SO 01.1 - Protipovodňová ...'!$C$4:$J$41,'SO 01.1 - Protipovodňová ...'!$C$47:$J$71,'SO 01.1 - Protipovodňová ...'!$C$77:$J$398</definedName>
    <definedName name="_xlnm.Print_Area" localSheetId="2">'SO 01.2 - Svodný průleh'!$C$4:$J$41,'SO 01.2 - Svodný průleh'!$C$47:$J$69,'SO 01.2 - Svodný průleh'!$C$75:$J$283</definedName>
    <definedName name="_xlnm.Print_Area" localSheetId="3">'SO 01.3 - Dešťová kanaliz...'!$C$4:$J$41,'SO 01.3 - Dešťová kanaliz...'!$C$47:$J$79,'SO 01.3 - Dešťová kanaliz...'!$C$85:$J$901</definedName>
    <definedName name="_xlnm.Print_Area" localSheetId="4">'SO 04 - Úprava meliorační...'!$C$4:$J$39,'SO 04 - Úprava meliorační...'!$C$45:$J$72,'SO 04 - Úprava meliorační...'!$C$78:$J$433</definedName>
    <definedName name="_xlnm.Print_Area" localSheetId="5">'VRN 01 - Vedlejší rozpočt...'!$C$4:$J$39,'VRN 01 - Vedlejší rozpočt...'!$C$45:$J$66,'VRN 01 - Vedlejší rozpočt...'!$C$72:$J$139</definedName>
  </definedNames>
  <calcPr calcId="152511"/>
</workbook>
</file>

<file path=xl/calcChain.xml><?xml version="1.0" encoding="utf-8"?>
<calcChain xmlns="http://schemas.openxmlformats.org/spreadsheetml/2006/main">
  <c r="J37" i="6" l="1"/>
  <c r="J36" i="6"/>
  <c r="AY60" i="1" s="1"/>
  <c r="J35" i="6"/>
  <c r="AX60" i="1" s="1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3" i="6"/>
  <c r="BH123" i="6"/>
  <c r="BG123" i="6"/>
  <c r="BF123" i="6"/>
  <c r="T123" i="6"/>
  <c r="R123" i="6"/>
  <c r="P123" i="6"/>
  <c r="BI120" i="6"/>
  <c r="BH120" i="6"/>
  <c r="BG120" i="6"/>
  <c r="BF120" i="6"/>
  <c r="T120" i="6"/>
  <c r="T119" i="6" s="1"/>
  <c r="R120" i="6"/>
  <c r="R119" i="6" s="1"/>
  <c r="P120" i="6"/>
  <c r="P119" i="6" s="1"/>
  <c r="BI116" i="6"/>
  <c r="BH116" i="6"/>
  <c r="BG116" i="6"/>
  <c r="BF116" i="6"/>
  <c r="T116" i="6"/>
  <c r="R116" i="6"/>
  <c r="P116" i="6"/>
  <c r="BI114" i="6"/>
  <c r="BH114" i="6"/>
  <c r="BG114" i="6"/>
  <c r="BF114" i="6"/>
  <c r="T114" i="6"/>
  <c r="R114" i="6"/>
  <c r="P114" i="6"/>
  <c r="BI111" i="6"/>
  <c r="BH111" i="6"/>
  <c r="BG111" i="6"/>
  <c r="BF111" i="6"/>
  <c r="T111" i="6"/>
  <c r="R111" i="6"/>
  <c r="P111" i="6"/>
  <c r="BI107" i="6"/>
  <c r="BH107" i="6"/>
  <c r="BG107" i="6"/>
  <c r="BF107" i="6"/>
  <c r="T107" i="6"/>
  <c r="R107" i="6"/>
  <c r="P107" i="6"/>
  <c r="BI104" i="6"/>
  <c r="BH104" i="6"/>
  <c r="BG104" i="6"/>
  <c r="BF104" i="6"/>
  <c r="T104" i="6"/>
  <c r="R104" i="6"/>
  <c r="P104" i="6"/>
  <c r="BI101" i="6"/>
  <c r="BH101" i="6"/>
  <c r="BG101" i="6"/>
  <c r="BF101" i="6"/>
  <c r="T101" i="6"/>
  <c r="R101" i="6"/>
  <c r="P101" i="6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BI94" i="6"/>
  <c r="BH94" i="6"/>
  <c r="BG94" i="6"/>
  <c r="BF94" i="6"/>
  <c r="T94" i="6"/>
  <c r="R94" i="6"/>
  <c r="P94" i="6"/>
  <c r="BI91" i="6"/>
  <c r="BH91" i="6"/>
  <c r="BG91" i="6"/>
  <c r="BF91" i="6"/>
  <c r="T91" i="6"/>
  <c r="R91" i="6"/>
  <c r="P91" i="6"/>
  <c r="BI88" i="6"/>
  <c r="BH88" i="6"/>
  <c r="BG88" i="6"/>
  <c r="BF88" i="6"/>
  <c r="T88" i="6"/>
  <c r="R88" i="6"/>
  <c r="P88" i="6"/>
  <c r="J82" i="6"/>
  <c r="J81" i="6"/>
  <c r="F81" i="6"/>
  <c r="F79" i="6"/>
  <c r="E77" i="6"/>
  <c r="J55" i="6"/>
  <c r="J54" i="6"/>
  <c r="F54" i="6"/>
  <c r="F52" i="6"/>
  <c r="E50" i="6"/>
  <c r="J18" i="6"/>
  <c r="E18" i="6"/>
  <c r="F82" i="6" s="1"/>
  <c r="J17" i="6"/>
  <c r="J12" i="6"/>
  <c r="J52" i="6"/>
  <c r="E7" i="6"/>
  <c r="E75" i="6"/>
  <c r="J37" i="5"/>
  <c r="J36" i="5"/>
  <c r="AY59" i="1" s="1"/>
  <c r="J35" i="5"/>
  <c r="AX59" i="1" s="1"/>
  <c r="BI430" i="5"/>
  <c r="BH430" i="5"/>
  <c r="BG430" i="5"/>
  <c r="BF430" i="5"/>
  <c r="T430" i="5"/>
  <c r="R430" i="5"/>
  <c r="P430" i="5"/>
  <c r="BI423" i="5"/>
  <c r="BH423" i="5"/>
  <c r="BG423" i="5"/>
  <c r="BF423" i="5"/>
  <c r="T423" i="5"/>
  <c r="R423" i="5"/>
  <c r="P423" i="5"/>
  <c r="BI420" i="5"/>
  <c r="BH420" i="5"/>
  <c r="BG420" i="5"/>
  <c r="BF420" i="5"/>
  <c r="T420" i="5"/>
  <c r="R420" i="5"/>
  <c r="P420" i="5"/>
  <c r="BI414" i="5"/>
  <c r="BH414" i="5"/>
  <c r="BG414" i="5"/>
  <c r="BF414" i="5"/>
  <c r="T414" i="5"/>
  <c r="R414" i="5"/>
  <c r="P414" i="5"/>
  <c r="BI408" i="5"/>
  <c r="BH408" i="5"/>
  <c r="BG408" i="5"/>
  <c r="BF408" i="5"/>
  <c r="T408" i="5"/>
  <c r="R408" i="5"/>
  <c r="P408" i="5"/>
  <c r="BI404" i="5"/>
  <c r="BH404" i="5"/>
  <c r="BG404" i="5"/>
  <c r="BF404" i="5"/>
  <c r="T404" i="5"/>
  <c r="T403" i="5"/>
  <c r="R404" i="5"/>
  <c r="R403" i="5"/>
  <c r="P404" i="5"/>
  <c r="P403" i="5"/>
  <c r="BI397" i="5"/>
  <c r="BH397" i="5"/>
  <c r="BG397" i="5"/>
  <c r="BF397" i="5"/>
  <c r="T397" i="5"/>
  <c r="R397" i="5"/>
  <c r="P397" i="5"/>
  <c r="BI391" i="5"/>
  <c r="BH391" i="5"/>
  <c r="BG391" i="5"/>
  <c r="BF391" i="5"/>
  <c r="T391" i="5"/>
  <c r="R391" i="5"/>
  <c r="P391" i="5"/>
  <c r="BI385" i="5"/>
  <c r="BH385" i="5"/>
  <c r="BG385" i="5"/>
  <c r="BF385" i="5"/>
  <c r="T385" i="5"/>
  <c r="R385" i="5"/>
  <c r="P385" i="5"/>
  <c r="BI380" i="5"/>
  <c r="BH380" i="5"/>
  <c r="BG380" i="5"/>
  <c r="BF380" i="5"/>
  <c r="T380" i="5"/>
  <c r="R380" i="5"/>
  <c r="P380" i="5"/>
  <c r="BI374" i="5"/>
  <c r="BH374" i="5"/>
  <c r="BG374" i="5"/>
  <c r="BF374" i="5"/>
  <c r="T374" i="5"/>
  <c r="R374" i="5"/>
  <c r="P374" i="5"/>
  <c r="BI365" i="5"/>
  <c r="BH365" i="5"/>
  <c r="BG365" i="5"/>
  <c r="BF365" i="5"/>
  <c r="T365" i="5"/>
  <c r="R365" i="5"/>
  <c r="P365" i="5"/>
  <c r="BI358" i="5"/>
  <c r="BH358" i="5"/>
  <c r="BG358" i="5"/>
  <c r="BF358" i="5"/>
  <c r="T358" i="5"/>
  <c r="R358" i="5"/>
  <c r="P358" i="5"/>
  <c r="BI351" i="5"/>
  <c r="BH351" i="5"/>
  <c r="BG351" i="5"/>
  <c r="BF351" i="5"/>
  <c r="T351" i="5"/>
  <c r="R351" i="5"/>
  <c r="P351" i="5"/>
  <c r="BI347" i="5"/>
  <c r="BH347" i="5"/>
  <c r="BG347" i="5"/>
  <c r="BF347" i="5"/>
  <c r="T347" i="5"/>
  <c r="R347" i="5"/>
  <c r="P347" i="5"/>
  <c r="BI341" i="5"/>
  <c r="BH341" i="5"/>
  <c r="BG341" i="5"/>
  <c r="BF341" i="5"/>
  <c r="T341" i="5"/>
  <c r="R341" i="5"/>
  <c r="P341" i="5"/>
  <c r="BI336" i="5"/>
  <c r="BH336" i="5"/>
  <c r="BG336" i="5"/>
  <c r="BF336" i="5"/>
  <c r="T336" i="5"/>
  <c r="R336" i="5"/>
  <c r="P336" i="5"/>
  <c r="BI330" i="5"/>
  <c r="BH330" i="5"/>
  <c r="BG330" i="5"/>
  <c r="BF330" i="5"/>
  <c r="T330" i="5"/>
  <c r="R330" i="5"/>
  <c r="P330" i="5"/>
  <c r="BI326" i="5"/>
  <c r="BH326" i="5"/>
  <c r="BG326" i="5"/>
  <c r="BF326" i="5"/>
  <c r="T326" i="5"/>
  <c r="R326" i="5"/>
  <c r="P326" i="5"/>
  <c r="BI322" i="5"/>
  <c r="BH322" i="5"/>
  <c r="BG322" i="5"/>
  <c r="BF322" i="5"/>
  <c r="T322" i="5"/>
  <c r="R322" i="5"/>
  <c r="P322" i="5"/>
  <c r="BI318" i="5"/>
  <c r="BH318" i="5"/>
  <c r="BG318" i="5"/>
  <c r="BF318" i="5"/>
  <c r="T318" i="5"/>
  <c r="R318" i="5"/>
  <c r="P318" i="5"/>
  <c r="BI310" i="5"/>
  <c r="BH310" i="5"/>
  <c r="BG310" i="5"/>
  <c r="BF310" i="5"/>
  <c r="T310" i="5"/>
  <c r="R310" i="5"/>
  <c r="P310" i="5"/>
  <c r="BI306" i="5"/>
  <c r="BH306" i="5"/>
  <c r="BG306" i="5"/>
  <c r="BF306" i="5"/>
  <c r="T306" i="5"/>
  <c r="R306" i="5"/>
  <c r="P306" i="5"/>
  <c r="BI301" i="5"/>
  <c r="BH301" i="5"/>
  <c r="BG301" i="5"/>
  <c r="BF301" i="5"/>
  <c r="T301" i="5"/>
  <c r="R301" i="5"/>
  <c r="P301" i="5"/>
  <c r="BI297" i="5"/>
  <c r="BH297" i="5"/>
  <c r="BG297" i="5"/>
  <c r="BF297" i="5"/>
  <c r="T297" i="5"/>
  <c r="R297" i="5"/>
  <c r="P297" i="5"/>
  <c r="BI292" i="5"/>
  <c r="BH292" i="5"/>
  <c r="BG292" i="5"/>
  <c r="BF292" i="5"/>
  <c r="T292" i="5"/>
  <c r="R292" i="5"/>
  <c r="P292" i="5"/>
  <c r="BI286" i="5"/>
  <c r="BH286" i="5"/>
  <c r="BG286" i="5"/>
  <c r="BF286" i="5"/>
  <c r="T286" i="5"/>
  <c r="R286" i="5"/>
  <c r="P286" i="5"/>
  <c r="BI279" i="5"/>
  <c r="BH279" i="5"/>
  <c r="BG279" i="5"/>
  <c r="BF279" i="5"/>
  <c r="T279" i="5"/>
  <c r="R279" i="5"/>
  <c r="P279" i="5"/>
  <c r="BI273" i="5"/>
  <c r="BH273" i="5"/>
  <c r="BG273" i="5"/>
  <c r="BF273" i="5"/>
  <c r="T273" i="5"/>
  <c r="R273" i="5"/>
  <c r="P273" i="5"/>
  <c r="BI266" i="5"/>
  <c r="BH266" i="5"/>
  <c r="BG266" i="5"/>
  <c r="BF266" i="5"/>
  <c r="T266" i="5"/>
  <c r="R266" i="5"/>
  <c r="P266" i="5"/>
  <c r="BI261" i="5"/>
  <c r="BH261" i="5"/>
  <c r="BG261" i="5"/>
  <c r="BF261" i="5"/>
  <c r="T261" i="5"/>
  <c r="R261" i="5"/>
  <c r="P261" i="5"/>
  <c r="BI255" i="5"/>
  <c r="BH255" i="5"/>
  <c r="BG255" i="5"/>
  <c r="BF255" i="5"/>
  <c r="T255" i="5"/>
  <c r="R255" i="5"/>
  <c r="P255" i="5"/>
  <c r="BI249" i="5"/>
  <c r="BH249" i="5"/>
  <c r="BG249" i="5"/>
  <c r="BF249" i="5"/>
  <c r="T249" i="5"/>
  <c r="R249" i="5"/>
  <c r="P249" i="5"/>
  <c r="BI244" i="5"/>
  <c r="BH244" i="5"/>
  <c r="BG244" i="5"/>
  <c r="BF244" i="5"/>
  <c r="T244" i="5"/>
  <c r="R244" i="5"/>
  <c r="P244" i="5"/>
  <c r="BI237" i="5"/>
  <c r="BH237" i="5"/>
  <c r="BG237" i="5"/>
  <c r="BF237" i="5"/>
  <c r="T237" i="5"/>
  <c r="R237" i="5"/>
  <c r="P237" i="5"/>
  <c r="BI230" i="5"/>
  <c r="BH230" i="5"/>
  <c r="BG230" i="5"/>
  <c r="BF230" i="5"/>
  <c r="T230" i="5"/>
  <c r="T229" i="5" s="1"/>
  <c r="R230" i="5"/>
  <c r="R229" i="5" s="1"/>
  <c r="P230" i="5"/>
  <c r="P229" i="5" s="1"/>
  <c r="BI223" i="5"/>
  <c r="BH223" i="5"/>
  <c r="BG223" i="5"/>
  <c r="BF223" i="5"/>
  <c r="T223" i="5"/>
  <c r="R223" i="5"/>
  <c r="P223" i="5"/>
  <c r="BI217" i="5"/>
  <c r="BH217" i="5"/>
  <c r="BG217" i="5"/>
  <c r="BF217" i="5"/>
  <c r="T217" i="5"/>
  <c r="R217" i="5"/>
  <c r="P217" i="5"/>
  <c r="BI213" i="5"/>
  <c r="BH213" i="5"/>
  <c r="BG213" i="5"/>
  <c r="BF213" i="5"/>
  <c r="T213" i="5"/>
  <c r="R213" i="5"/>
  <c r="P213" i="5"/>
  <c r="BI207" i="5"/>
  <c r="BH207" i="5"/>
  <c r="BG207" i="5"/>
  <c r="BF207" i="5"/>
  <c r="T207" i="5"/>
  <c r="R207" i="5"/>
  <c r="P207" i="5"/>
  <c r="BI201" i="5"/>
  <c r="BH201" i="5"/>
  <c r="BG201" i="5"/>
  <c r="BF201" i="5"/>
  <c r="T201" i="5"/>
  <c r="R201" i="5"/>
  <c r="P201" i="5"/>
  <c r="BI183" i="5"/>
  <c r="BH183" i="5"/>
  <c r="BG183" i="5"/>
  <c r="BF183" i="5"/>
  <c r="T183" i="5"/>
  <c r="R183" i="5"/>
  <c r="P183" i="5"/>
  <c r="BI177" i="5"/>
  <c r="BH177" i="5"/>
  <c r="BG177" i="5"/>
  <c r="BF177" i="5"/>
  <c r="T177" i="5"/>
  <c r="R177" i="5"/>
  <c r="P177" i="5"/>
  <c r="BI169" i="5"/>
  <c r="BH169" i="5"/>
  <c r="BG169" i="5"/>
  <c r="BF169" i="5"/>
  <c r="T169" i="5"/>
  <c r="R169" i="5"/>
  <c r="P169" i="5"/>
  <c r="BI161" i="5"/>
  <c r="BH161" i="5"/>
  <c r="BG161" i="5"/>
  <c r="BF161" i="5"/>
  <c r="T161" i="5"/>
  <c r="R161" i="5"/>
  <c r="P161" i="5"/>
  <c r="BI155" i="5"/>
  <c r="BH155" i="5"/>
  <c r="BG155" i="5"/>
  <c r="BF155" i="5"/>
  <c r="T155" i="5"/>
  <c r="R155" i="5"/>
  <c r="P155" i="5"/>
  <c r="BI148" i="5"/>
  <c r="BH148" i="5"/>
  <c r="BG148" i="5"/>
  <c r="BF148" i="5"/>
  <c r="T148" i="5"/>
  <c r="R148" i="5"/>
  <c r="P148" i="5"/>
  <c r="BI136" i="5"/>
  <c r="BH136" i="5"/>
  <c r="BG136" i="5"/>
  <c r="BF136" i="5"/>
  <c r="T136" i="5"/>
  <c r="R136" i="5"/>
  <c r="P136" i="5"/>
  <c r="BI130" i="5"/>
  <c r="BH130" i="5"/>
  <c r="BG130" i="5"/>
  <c r="BF130" i="5"/>
  <c r="T130" i="5"/>
  <c r="R130" i="5"/>
  <c r="P130" i="5"/>
  <c r="BI124" i="5"/>
  <c r="BH124" i="5"/>
  <c r="BG124" i="5"/>
  <c r="BF124" i="5"/>
  <c r="T124" i="5"/>
  <c r="R124" i="5"/>
  <c r="P124" i="5"/>
  <c r="BI118" i="5"/>
  <c r="BH118" i="5"/>
  <c r="BG118" i="5"/>
  <c r="BF118" i="5"/>
  <c r="T118" i="5"/>
  <c r="R118" i="5"/>
  <c r="P118" i="5"/>
  <c r="BI112" i="5"/>
  <c r="BH112" i="5"/>
  <c r="BG112" i="5"/>
  <c r="BF112" i="5"/>
  <c r="T112" i="5"/>
  <c r="R112" i="5"/>
  <c r="P112" i="5"/>
  <c r="BI106" i="5"/>
  <c r="BH106" i="5"/>
  <c r="BG106" i="5"/>
  <c r="BF106" i="5"/>
  <c r="T106" i="5"/>
  <c r="R106" i="5"/>
  <c r="P106" i="5"/>
  <c r="BI100" i="5"/>
  <c r="BH100" i="5"/>
  <c r="BG100" i="5"/>
  <c r="BF100" i="5"/>
  <c r="T100" i="5"/>
  <c r="R100" i="5"/>
  <c r="P100" i="5"/>
  <c r="BI94" i="5"/>
  <c r="BH94" i="5"/>
  <c r="BG94" i="5"/>
  <c r="BF94" i="5"/>
  <c r="T94" i="5"/>
  <c r="R94" i="5"/>
  <c r="P94" i="5"/>
  <c r="J88" i="5"/>
  <c r="J87" i="5"/>
  <c r="F87" i="5"/>
  <c r="F85" i="5"/>
  <c r="E83" i="5"/>
  <c r="J55" i="5"/>
  <c r="J54" i="5"/>
  <c r="F54" i="5"/>
  <c r="F52" i="5"/>
  <c r="E50" i="5"/>
  <c r="J18" i="5"/>
  <c r="E18" i="5"/>
  <c r="F88" i="5" s="1"/>
  <c r="J17" i="5"/>
  <c r="J12" i="5"/>
  <c r="J85" i="5"/>
  <c r="E7" i="5"/>
  <c r="E48" i="5"/>
  <c r="J39" i="4"/>
  <c r="J38" i="4"/>
  <c r="AY58" i="1" s="1"/>
  <c r="J37" i="4"/>
  <c r="AX58" i="1" s="1"/>
  <c r="BI898" i="4"/>
  <c r="BH898" i="4"/>
  <c r="BG898" i="4"/>
  <c r="BF898" i="4"/>
  <c r="T898" i="4"/>
  <c r="R898" i="4"/>
  <c r="P898" i="4"/>
  <c r="BI892" i="4"/>
  <c r="BH892" i="4"/>
  <c r="BG892" i="4"/>
  <c r="BF892" i="4"/>
  <c r="T892" i="4"/>
  <c r="R892" i="4"/>
  <c r="P892" i="4"/>
  <c r="BI885" i="4"/>
  <c r="BH885" i="4"/>
  <c r="BG885" i="4"/>
  <c r="BF885" i="4"/>
  <c r="T885" i="4"/>
  <c r="R885" i="4"/>
  <c r="P885" i="4"/>
  <c r="BI879" i="4"/>
  <c r="BH879" i="4"/>
  <c r="BG879" i="4"/>
  <c r="BF879" i="4"/>
  <c r="T879" i="4"/>
  <c r="R879" i="4"/>
  <c r="P879" i="4"/>
  <c r="BI873" i="4"/>
  <c r="BH873" i="4"/>
  <c r="BG873" i="4"/>
  <c r="BF873" i="4"/>
  <c r="T873" i="4"/>
  <c r="T872" i="4" s="1"/>
  <c r="R873" i="4"/>
  <c r="R872" i="4" s="1"/>
  <c r="P873" i="4"/>
  <c r="P872" i="4" s="1"/>
  <c r="BI869" i="4"/>
  <c r="BH869" i="4"/>
  <c r="BG869" i="4"/>
  <c r="BF869" i="4"/>
  <c r="T869" i="4"/>
  <c r="T868" i="4" s="1"/>
  <c r="R869" i="4"/>
  <c r="R868" i="4" s="1"/>
  <c r="P869" i="4"/>
  <c r="P868" i="4" s="1"/>
  <c r="BI863" i="4"/>
  <c r="BH863" i="4"/>
  <c r="BG863" i="4"/>
  <c r="BF863" i="4"/>
  <c r="T863" i="4"/>
  <c r="R863" i="4"/>
  <c r="P863" i="4"/>
  <c r="BI858" i="4"/>
  <c r="BH858" i="4"/>
  <c r="BG858" i="4"/>
  <c r="BF858" i="4"/>
  <c r="T858" i="4"/>
  <c r="R858" i="4"/>
  <c r="P858" i="4"/>
  <c r="BI853" i="4"/>
  <c r="BH853" i="4"/>
  <c r="BG853" i="4"/>
  <c r="BF853" i="4"/>
  <c r="T853" i="4"/>
  <c r="R853" i="4"/>
  <c r="P853" i="4"/>
  <c r="BI848" i="4"/>
  <c r="BH848" i="4"/>
  <c r="BG848" i="4"/>
  <c r="BF848" i="4"/>
  <c r="T848" i="4"/>
  <c r="R848" i="4"/>
  <c r="P848" i="4"/>
  <c r="BI839" i="4"/>
  <c r="BH839" i="4"/>
  <c r="BG839" i="4"/>
  <c r="BF839" i="4"/>
  <c r="T839" i="4"/>
  <c r="R839" i="4"/>
  <c r="P839" i="4"/>
  <c r="BI833" i="4"/>
  <c r="BH833" i="4"/>
  <c r="BG833" i="4"/>
  <c r="BF833" i="4"/>
  <c r="T833" i="4"/>
  <c r="R833" i="4"/>
  <c r="P833" i="4"/>
  <c r="BI827" i="4"/>
  <c r="BH827" i="4"/>
  <c r="BG827" i="4"/>
  <c r="BF827" i="4"/>
  <c r="T827" i="4"/>
  <c r="R827" i="4"/>
  <c r="P827" i="4"/>
  <c r="BI821" i="4"/>
  <c r="BH821" i="4"/>
  <c r="BG821" i="4"/>
  <c r="BF821" i="4"/>
  <c r="T821" i="4"/>
  <c r="R821" i="4"/>
  <c r="P821" i="4"/>
  <c r="BI815" i="4"/>
  <c r="BH815" i="4"/>
  <c r="BG815" i="4"/>
  <c r="BF815" i="4"/>
  <c r="T815" i="4"/>
  <c r="R815" i="4"/>
  <c r="P815" i="4"/>
  <c r="BI811" i="4"/>
  <c r="BH811" i="4"/>
  <c r="BG811" i="4"/>
  <c r="BF811" i="4"/>
  <c r="T811" i="4"/>
  <c r="R811" i="4"/>
  <c r="P811" i="4"/>
  <c r="BI805" i="4"/>
  <c r="BH805" i="4"/>
  <c r="BG805" i="4"/>
  <c r="BF805" i="4"/>
  <c r="T805" i="4"/>
  <c r="R805" i="4"/>
  <c r="P805" i="4"/>
  <c r="BI799" i="4"/>
  <c r="BH799" i="4"/>
  <c r="BG799" i="4"/>
  <c r="BF799" i="4"/>
  <c r="T799" i="4"/>
  <c r="R799" i="4"/>
  <c r="P799" i="4"/>
  <c r="BI793" i="4"/>
  <c r="BH793" i="4"/>
  <c r="BG793" i="4"/>
  <c r="BF793" i="4"/>
  <c r="T793" i="4"/>
  <c r="R793" i="4"/>
  <c r="P793" i="4"/>
  <c r="BI787" i="4"/>
  <c r="BH787" i="4"/>
  <c r="BG787" i="4"/>
  <c r="BF787" i="4"/>
  <c r="T787" i="4"/>
  <c r="R787" i="4"/>
  <c r="P787" i="4"/>
  <c r="BI782" i="4"/>
  <c r="BH782" i="4"/>
  <c r="BG782" i="4"/>
  <c r="BF782" i="4"/>
  <c r="T782" i="4"/>
  <c r="R782" i="4"/>
  <c r="P782" i="4"/>
  <c r="BI777" i="4"/>
  <c r="BH777" i="4"/>
  <c r="BG777" i="4"/>
  <c r="BF777" i="4"/>
  <c r="T777" i="4"/>
  <c r="R777" i="4"/>
  <c r="P777" i="4"/>
  <c r="BI772" i="4"/>
  <c r="BH772" i="4"/>
  <c r="BG772" i="4"/>
  <c r="BF772" i="4"/>
  <c r="T772" i="4"/>
  <c r="R772" i="4"/>
  <c r="P772" i="4"/>
  <c r="BI768" i="4"/>
  <c r="BH768" i="4"/>
  <c r="BG768" i="4"/>
  <c r="BF768" i="4"/>
  <c r="T768" i="4"/>
  <c r="R768" i="4"/>
  <c r="P768" i="4"/>
  <c r="BI764" i="4"/>
  <c r="BH764" i="4"/>
  <c r="BG764" i="4"/>
  <c r="BF764" i="4"/>
  <c r="T764" i="4"/>
  <c r="R764" i="4"/>
  <c r="P764" i="4"/>
  <c r="BI760" i="4"/>
  <c r="BH760" i="4"/>
  <c r="BG760" i="4"/>
  <c r="BF760" i="4"/>
  <c r="T760" i="4"/>
  <c r="R760" i="4"/>
  <c r="P760" i="4"/>
  <c r="BI756" i="4"/>
  <c r="BH756" i="4"/>
  <c r="BG756" i="4"/>
  <c r="BF756" i="4"/>
  <c r="T756" i="4"/>
  <c r="R756" i="4"/>
  <c r="P756" i="4"/>
  <c r="BI752" i="4"/>
  <c r="BH752" i="4"/>
  <c r="BG752" i="4"/>
  <c r="BF752" i="4"/>
  <c r="T752" i="4"/>
  <c r="R752" i="4"/>
  <c r="P752" i="4"/>
  <c r="BI748" i="4"/>
  <c r="BH748" i="4"/>
  <c r="BG748" i="4"/>
  <c r="BF748" i="4"/>
  <c r="T748" i="4"/>
  <c r="R748" i="4"/>
  <c r="P748" i="4"/>
  <c r="BI743" i="4"/>
  <c r="BH743" i="4"/>
  <c r="BG743" i="4"/>
  <c r="BF743" i="4"/>
  <c r="T743" i="4"/>
  <c r="R743" i="4"/>
  <c r="P743" i="4"/>
  <c r="BI738" i="4"/>
  <c r="BH738" i="4"/>
  <c r="BG738" i="4"/>
  <c r="BF738" i="4"/>
  <c r="T738" i="4"/>
  <c r="R738" i="4"/>
  <c r="P738" i="4"/>
  <c r="BI732" i="4"/>
  <c r="BH732" i="4"/>
  <c r="BG732" i="4"/>
  <c r="BF732" i="4"/>
  <c r="T732" i="4"/>
  <c r="R732" i="4"/>
  <c r="P732" i="4"/>
  <c r="BI728" i="4"/>
  <c r="BH728" i="4"/>
  <c r="BG728" i="4"/>
  <c r="BF728" i="4"/>
  <c r="T728" i="4"/>
  <c r="R728" i="4"/>
  <c r="P728" i="4"/>
  <c r="BI722" i="4"/>
  <c r="BH722" i="4"/>
  <c r="BG722" i="4"/>
  <c r="BF722" i="4"/>
  <c r="T722" i="4"/>
  <c r="R722" i="4"/>
  <c r="P722" i="4"/>
  <c r="BI718" i="4"/>
  <c r="BH718" i="4"/>
  <c r="BG718" i="4"/>
  <c r="BF718" i="4"/>
  <c r="T718" i="4"/>
  <c r="R718" i="4"/>
  <c r="P718" i="4"/>
  <c r="BI712" i="4"/>
  <c r="BH712" i="4"/>
  <c r="BG712" i="4"/>
  <c r="BF712" i="4"/>
  <c r="T712" i="4"/>
  <c r="R712" i="4"/>
  <c r="P712" i="4"/>
  <c r="BI708" i="4"/>
  <c r="BH708" i="4"/>
  <c r="BG708" i="4"/>
  <c r="BF708" i="4"/>
  <c r="T708" i="4"/>
  <c r="R708" i="4"/>
  <c r="P708" i="4"/>
  <c r="BI702" i="4"/>
  <c r="BH702" i="4"/>
  <c r="BG702" i="4"/>
  <c r="BF702" i="4"/>
  <c r="T702" i="4"/>
  <c r="R702" i="4"/>
  <c r="P702" i="4"/>
  <c r="BI696" i="4"/>
  <c r="BH696" i="4"/>
  <c r="BG696" i="4"/>
  <c r="BF696" i="4"/>
  <c r="T696" i="4"/>
  <c r="R696" i="4"/>
  <c r="P696" i="4"/>
  <c r="BI692" i="4"/>
  <c r="BH692" i="4"/>
  <c r="BG692" i="4"/>
  <c r="BF692" i="4"/>
  <c r="T692" i="4"/>
  <c r="R692" i="4"/>
  <c r="P692" i="4"/>
  <c r="BI687" i="4"/>
  <c r="BH687" i="4"/>
  <c r="BG687" i="4"/>
  <c r="BF687" i="4"/>
  <c r="T687" i="4"/>
  <c r="R687" i="4"/>
  <c r="P687" i="4"/>
  <c r="BI681" i="4"/>
  <c r="BH681" i="4"/>
  <c r="BG681" i="4"/>
  <c r="BF681" i="4"/>
  <c r="T681" i="4"/>
  <c r="R681" i="4"/>
  <c r="P681" i="4"/>
  <c r="BI673" i="4"/>
  <c r="BH673" i="4"/>
  <c r="BG673" i="4"/>
  <c r="BF673" i="4"/>
  <c r="T673" i="4"/>
  <c r="T672" i="4" s="1"/>
  <c r="R673" i="4"/>
  <c r="R672" i="4" s="1"/>
  <c r="P673" i="4"/>
  <c r="P672" i="4" s="1"/>
  <c r="BI664" i="4"/>
  <c r="BH664" i="4"/>
  <c r="BG664" i="4"/>
  <c r="BF664" i="4"/>
  <c r="T664" i="4"/>
  <c r="R664" i="4"/>
  <c r="P664" i="4"/>
  <c r="BI656" i="4"/>
  <c r="BH656" i="4"/>
  <c r="BG656" i="4"/>
  <c r="BF656" i="4"/>
  <c r="T656" i="4"/>
  <c r="R656" i="4"/>
  <c r="P656" i="4"/>
  <c r="BI648" i="4"/>
  <c r="BH648" i="4"/>
  <c r="BG648" i="4"/>
  <c r="BF648" i="4"/>
  <c r="T648" i="4"/>
  <c r="R648" i="4"/>
  <c r="P648" i="4"/>
  <c r="BI640" i="4"/>
  <c r="BH640" i="4"/>
  <c r="BG640" i="4"/>
  <c r="BF640" i="4"/>
  <c r="T640" i="4"/>
  <c r="R640" i="4"/>
  <c r="P640" i="4"/>
  <c r="BI632" i="4"/>
  <c r="BH632" i="4"/>
  <c r="BG632" i="4"/>
  <c r="BF632" i="4"/>
  <c r="T632" i="4"/>
  <c r="R632" i="4"/>
  <c r="P632" i="4"/>
  <c r="BI624" i="4"/>
  <c r="BH624" i="4"/>
  <c r="BG624" i="4"/>
  <c r="BF624" i="4"/>
  <c r="T624" i="4"/>
  <c r="R624" i="4"/>
  <c r="P624" i="4"/>
  <c r="BI617" i="4"/>
  <c r="BH617" i="4"/>
  <c r="BG617" i="4"/>
  <c r="BF617" i="4"/>
  <c r="T617" i="4"/>
  <c r="R617" i="4"/>
  <c r="P617" i="4"/>
  <c r="BI610" i="4"/>
  <c r="BH610" i="4"/>
  <c r="BG610" i="4"/>
  <c r="BF610" i="4"/>
  <c r="T610" i="4"/>
  <c r="R610" i="4"/>
  <c r="P610" i="4"/>
  <c r="BI604" i="4"/>
  <c r="BH604" i="4"/>
  <c r="BG604" i="4"/>
  <c r="BF604" i="4"/>
  <c r="T604" i="4"/>
  <c r="R604" i="4"/>
  <c r="P604" i="4"/>
  <c r="BI598" i="4"/>
  <c r="BH598" i="4"/>
  <c r="BG598" i="4"/>
  <c r="BF598" i="4"/>
  <c r="T598" i="4"/>
  <c r="R598" i="4"/>
  <c r="P598" i="4"/>
  <c r="BI592" i="4"/>
  <c r="BH592" i="4"/>
  <c r="BG592" i="4"/>
  <c r="BF592" i="4"/>
  <c r="T592" i="4"/>
  <c r="R592" i="4"/>
  <c r="P592" i="4"/>
  <c r="BI586" i="4"/>
  <c r="BH586" i="4"/>
  <c r="BG586" i="4"/>
  <c r="BF586" i="4"/>
  <c r="T586" i="4"/>
  <c r="R586" i="4"/>
  <c r="P586" i="4"/>
  <c r="BI577" i="4"/>
  <c r="BH577" i="4"/>
  <c r="BG577" i="4"/>
  <c r="BF577" i="4"/>
  <c r="T577" i="4"/>
  <c r="R577" i="4"/>
  <c r="P577" i="4"/>
  <c r="BI572" i="4"/>
  <c r="BH572" i="4"/>
  <c r="BG572" i="4"/>
  <c r="BF572" i="4"/>
  <c r="T572" i="4"/>
  <c r="R572" i="4"/>
  <c r="P572" i="4"/>
  <c r="BI567" i="4"/>
  <c r="BH567" i="4"/>
  <c r="BG567" i="4"/>
  <c r="BF567" i="4"/>
  <c r="T567" i="4"/>
  <c r="R567" i="4"/>
  <c r="P567" i="4"/>
  <c r="BI560" i="4"/>
  <c r="BH560" i="4"/>
  <c r="BG560" i="4"/>
  <c r="BF560" i="4"/>
  <c r="T560" i="4"/>
  <c r="R560" i="4"/>
  <c r="P560" i="4"/>
  <c r="BI554" i="4"/>
  <c r="BH554" i="4"/>
  <c r="BG554" i="4"/>
  <c r="BF554" i="4"/>
  <c r="T554" i="4"/>
  <c r="R554" i="4"/>
  <c r="P554" i="4"/>
  <c r="BI548" i="4"/>
  <c r="BH548" i="4"/>
  <c r="BG548" i="4"/>
  <c r="BF548" i="4"/>
  <c r="T548" i="4"/>
  <c r="R548" i="4"/>
  <c r="P548" i="4"/>
  <c r="BI546" i="4"/>
  <c r="BH546" i="4"/>
  <c r="BG546" i="4"/>
  <c r="BF546" i="4"/>
  <c r="T546" i="4"/>
  <c r="R546" i="4"/>
  <c r="P546" i="4"/>
  <c r="BI544" i="4"/>
  <c r="BH544" i="4"/>
  <c r="BG544" i="4"/>
  <c r="BF544" i="4"/>
  <c r="T544" i="4"/>
  <c r="R544" i="4"/>
  <c r="P544" i="4"/>
  <c r="BI534" i="4"/>
  <c r="BH534" i="4"/>
  <c r="BG534" i="4"/>
  <c r="BF534" i="4"/>
  <c r="T534" i="4"/>
  <c r="R534" i="4"/>
  <c r="P534" i="4"/>
  <c r="BI529" i="4"/>
  <c r="BH529" i="4"/>
  <c r="BG529" i="4"/>
  <c r="BF529" i="4"/>
  <c r="T529" i="4"/>
  <c r="R529" i="4"/>
  <c r="P529" i="4"/>
  <c r="BI514" i="4"/>
  <c r="BH514" i="4"/>
  <c r="BG514" i="4"/>
  <c r="BF514" i="4"/>
  <c r="T514" i="4"/>
  <c r="R514" i="4"/>
  <c r="P514" i="4"/>
  <c r="BI503" i="4"/>
  <c r="BH503" i="4"/>
  <c r="BG503" i="4"/>
  <c r="BF503" i="4"/>
  <c r="T503" i="4"/>
  <c r="R503" i="4"/>
  <c r="P503" i="4"/>
  <c r="BI498" i="4"/>
  <c r="BH498" i="4"/>
  <c r="BG498" i="4"/>
  <c r="BF498" i="4"/>
  <c r="T498" i="4"/>
  <c r="R498" i="4"/>
  <c r="P498" i="4"/>
  <c r="BI493" i="4"/>
  <c r="BH493" i="4"/>
  <c r="BG493" i="4"/>
  <c r="BF493" i="4"/>
  <c r="T493" i="4"/>
  <c r="R493" i="4"/>
  <c r="P493" i="4"/>
  <c r="BI483" i="4"/>
  <c r="BH483" i="4"/>
  <c r="BG483" i="4"/>
  <c r="BF483" i="4"/>
  <c r="T483" i="4"/>
  <c r="R483" i="4"/>
  <c r="P483" i="4"/>
  <c r="BI477" i="4"/>
  <c r="BH477" i="4"/>
  <c r="BG477" i="4"/>
  <c r="BF477" i="4"/>
  <c r="T477" i="4"/>
  <c r="R477" i="4"/>
  <c r="P477" i="4"/>
  <c r="BI472" i="4"/>
  <c r="BH472" i="4"/>
  <c r="BG472" i="4"/>
  <c r="BF472" i="4"/>
  <c r="T472" i="4"/>
  <c r="R472" i="4"/>
  <c r="P472" i="4"/>
  <c r="BI465" i="4"/>
  <c r="BH465" i="4"/>
  <c r="BG465" i="4"/>
  <c r="BF465" i="4"/>
  <c r="T465" i="4"/>
  <c r="R465" i="4"/>
  <c r="P465" i="4"/>
  <c r="BI459" i="4"/>
  <c r="BH459" i="4"/>
  <c r="BG459" i="4"/>
  <c r="BF459" i="4"/>
  <c r="T459" i="4"/>
  <c r="R459" i="4"/>
  <c r="P459" i="4"/>
  <c r="BI452" i="4"/>
  <c r="BH452" i="4"/>
  <c r="BG452" i="4"/>
  <c r="BF452" i="4"/>
  <c r="T452" i="4"/>
  <c r="R452" i="4"/>
  <c r="P452" i="4"/>
  <c r="BI448" i="4"/>
  <c r="BH448" i="4"/>
  <c r="BG448" i="4"/>
  <c r="BF448" i="4"/>
  <c r="T448" i="4"/>
  <c r="R448" i="4"/>
  <c r="P448" i="4"/>
  <c r="BI442" i="4"/>
  <c r="BH442" i="4"/>
  <c r="BG442" i="4"/>
  <c r="BF442" i="4"/>
  <c r="T442" i="4"/>
  <c r="R442" i="4"/>
  <c r="P442" i="4"/>
  <c r="BI436" i="4"/>
  <c r="BH436" i="4"/>
  <c r="BG436" i="4"/>
  <c r="BF436" i="4"/>
  <c r="T436" i="4"/>
  <c r="R436" i="4"/>
  <c r="P436" i="4"/>
  <c r="BI429" i="4"/>
  <c r="BH429" i="4"/>
  <c r="BG429" i="4"/>
  <c r="BF429" i="4"/>
  <c r="T429" i="4"/>
  <c r="R429" i="4"/>
  <c r="P429" i="4"/>
  <c r="BI419" i="4"/>
  <c r="BH419" i="4"/>
  <c r="BG419" i="4"/>
  <c r="BF419" i="4"/>
  <c r="T419" i="4"/>
  <c r="R419" i="4"/>
  <c r="P419" i="4"/>
  <c r="BI413" i="4"/>
  <c r="BH413" i="4"/>
  <c r="BG413" i="4"/>
  <c r="BF413" i="4"/>
  <c r="T413" i="4"/>
  <c r="R413" i="4"/>
  <c r="P413" i="4"/>
  <c r="BI409" i="4"/>
  <c r="BH409" i="4"/>
  <c r="BG409" i="4"/>
  <c r="BF409" i="4"/>
  <c r="T409" i="4"/>
  <c r="R409" i="4"/>
  <c r="P409" i="4"/>
  <c r="BI401" i="4"/>
  <c r="BH401" i="4"/>
  <c r="BG401" i="4"/>
  <c r="BF401" i="4"/>
  <c r="T401" i="4"/>
  <c r="R401" i="4"/>
  <c r="P401" i="4"/>
  <c r="BI397" i="4"/>
  <c r="BH397" i="4"/>
  <c r="BG397" i="4"/>
  <c r="BF397" i="4"/>
  <c r="T397" i="4"/>
  <c r="R397" i="4"/>
  <c r="P397" i="4"/>
  <c r="BI393" i="4"/>
  <c r="BH393" i="4"/>
  <c r="BG393" i="4"/>
  <c r="BF393" i="4"/>
  <c r="T393" i="4"/>
  <c r="R393" i="4"/>
  <c r="P393" i="4"/>
  <c r="BI386" i="4"/>
  <c r="BH386" i="4"/>
  <c r="BG386" i="4"/>
  <c r="BF386" i="4"/>
  <c r="T386" i="4"/>
  <c r="R386" i="4"/>
  <c r="P386" i="4"/>
  <c r="BI381" i="4"/>
  <c r="BH381" i="4"/>
  <c r="BG381" i="4"/>
  <c r="BF381" i="4"/>
  <c r="T381" i="4"/>
  <c r="R381" i="4"/>
  <c r="P381" i="4"/>
  <c r="BI351" i="4"/>
  <c r="BH351" i="4"/>
  <c r="BG351" i="4"/>
  <c r="BF351" i="4"/>
  <c r="T351" i="4"/>
  <c r="R351" i="4"/>
  <c r="P351" i="4"/>
  <c r="BI345" i="4"/>
  <c r="BH345" i="4"/>
  <c r="BG345" i="4"/>
  <c r="BF345" i="4"/>
  <c r="T345" i="4"/>
  <c r="R345" i="4"/>
  <c r="P345" i="4"/>
  <c r="BI339" i="4"/>
  <c r="BH339" i="4"/>
  <c r="BG339" i="4"/>
  <c r="BF339" i="4"/>
  <c r="T339" i="4"/>
  <c r="R339" i="4"/>
  <c r="P339" i="4"/>
  <c r="BI333" i="4"/>
  <c r="BH333" i="4"/>
  <c r="BG333" i="4"/>
  <c r="BF333" i="4"/>
  <c r="T333" i="4"/>
  <c r="R333" i="4"/>
  <c r="P333" i="4"/>
  <c r="BI324" i="4"/>
  <c r="BH324" i="4"/>
  <c r="BG324" i="4"/>
  <c r="BF324" i="4"/>
  <c r="T324" i="4"/>
  <c r="R324" i="4"/>
  <c r="P324" i="4"/>
  <c r="BI318" i="4"/>
  <c r="BH318" i="4"/>
  <c r="BG318" i="4"/>
  <c r="BF318" i="4"/>
  <c r="T318" i="4"/>
  <c r="R318" i="4"/>
  <c r="P318" i="4"/>
  <c r="BI308" i="4"/>
  <c r="BH308" i="4"/>
  <c r="BG308" i="4"/>
  <c r="BF308" i="4"/>
  <c r="T308" i="4"/>
  <c r="R308" i="4"/>
  <c r="P308" i="4"/>
  <c r="BI300" i="4"/>
  <c r="BH300" i="4"/>
  <c r="BG300" i="4"/>
  <c r="BF300" i="4"/>
  <c r="T300" i="4"/>
  <c r="R300" i="4"/>
  <c r="P300" i="4"/>
  <c r="BI294" i="4"/>
  <c r="BH294" i="4"/>
  <c r="BG294" i="4"/>
  <c r="BF294" i="4"/>
  <c r="T294" i="4"/>
  <c r="R294" i="4"/>
  <c r="P294" i="4"/>
  <c r="BI288" i="4"/>
  <c r="BH288" i="4"/>
  <c r="BG288" i="4"/>
  <c r="BF288" i="4"/>
  <c r="T288" i="4"/>
  <c r="R288" i="4"/>
  <c r="P288" i="4"/>
  <c r="BI282" i="4"/>
  <c r="BH282" i="4"/>
  <c r="BG282" i="4"/>
  <c r="BF282" i="4"/>
  <c r="T282" i="4"/>
  <c r="R282" i="4"/>
  <c r="P282" i="4"/>
  <c r="BI276" i="4"/>
  <c r="BH276" i="4"/>
  <c r="BG276" i="4"/>
  <c r="BF276" i="4"/>
  <c r="T276" i="4"/>
  <c r="R276" i="4"/>
  <c r="P276" i="4"/>
  <c r="BI270" i="4"/>
  <c r="BH270" i="4"/>
  <c r="BG270" i="4"/>
  <c r="BF270" i="4"/>
  <c r="T270" i="4"/>
  <c r="R270" i="4"/>
  <c r="P270" i="4"/>
  <c r="BI264" i="4"/>
  <c r="BH264" i="4"/>
  <c r="BG264" i="4"/>
  <c r="BF264" i="4"/>
  <c r="T264" i="4"/>
  <c r="R264" i="4"/>
  <c r="P264" i="4"/>
  <c r="BI259" i="4"/>
  <c r="BH259" i="4"/>
  <c r="BG259" i="4"/>
  <c r="BF259" i="4"/>
  <c r="T259" i="4"/>
  <c r="R259" i="4"/>
  <c r="P259" i="4"/>
  <c r="BI254" i="4"/>
  <c r="BH254" i="4"/>
  <c r="BG254" i="4"/>
  <c r="BF254" i="4"/>
  <c r="T254" i="4"/>
  <c r="R254" i="4"/>
  <c r="P254" i="4"/>
  <c r="BI249" i="4"/>
  <c r="BH249" i="4"/>
  <c r="BG249" i="4"/>
  <c r="BF249" i="4"/>
  <c r="T249" i="4"/>
  <c r="R249" i="4"/>
  <c r="P249" i="4"/>
  <c r="BI244" i="4"/>
  <c r="BH244" i="4"/>
  <c r="BG244" i="4"/>
  <c r="BF244" i="4"/>
  <c r="T244" i="4"/>
  <c r="R244" i="4"/>
  <c r="P244" i="4"/>
  <c r="BI239" i="4"/>
  <c r="BH239" i="4"/>
  <c r="BG239" i="4"/>
  <c r="BF239" i="4"/>
  <c r="T239" i="4"/>
  <c r="R239" i="4"/>
  <c r="P239" i="4"/>
  <c r="BI234" i="4"/>
  <c r="BH234" i="4"/>
  <c r="BG234" i="4"/>
  <c r="BF234" i="4"/>
  <c r="T234" i="4"/>
  <c r="R234" i="4"/>
  <c r="P234" i="4"/>
  <c r="BI229" i="4"/>
  <c r="BH229" i="4"/>
  <c r="BG229" i="4"/>
  <c r="BF229" i="4"/>
  <c r="T229" i="4"/>
  <c r="R229" i="4"/>
  <c r="P229" i="4"/>
  <c r="BI223" i="4"/>
  <c r="BH223" i="4"/>
  <c r="BG223" i="4"/>
  <c r="BF223" i="4"/>
  <c r="T223" i="4"/>
  <c r="R223" i="4"/>
  <c r="P223" i="4"/>
  <c r="BI218" i="4"/>
  <c r="BH218" i="4"/>
  <c r="BG218" i="4"/>
  <c r="BF218" i="4"/>
  <c r="T218" i="4"/>
  <c r="R218" i="4"/>
  <c r="P218" i="4"/>
  <c r="BI213" i="4"/>
  <c r="BH213" i="4"/>
  <c r="BG213" i="4"/>
  <c r="BF213" i="4"/>
  <c r="T213" i="4"/>
  <c r="R213" i="4"/>
  <c r="P213" i="4"/>
  <c r="BI208" i="4"/>
  <c r="BH208" i="4"/>
  <c r="BG208" i="4"/>
  <c r="BF208" i="4"/>
  <c r="T208" i="4"/>
  <c r="R208" i="4"/>
  <c r="P208" i="4"/>
  <c r="BI202" i="4"/>
  <c r="BH202" i="4"/>
  <c r="BG202" i="4"/>
  <c r="BF202" i="4"/>
  <c r="T202" i="4"/>
  <c r="R202" i="4"/>
  <c r="P202" i="4"/>
  <c r="BI197" i="4"/>
  <c r="BH197" i="4"/>
  <c r="BG197" i="4"/>
  <c r="BF197" i="4"/>
  <c r="T197" i="4"/>
  <c r="R197" i="4"/>
  <c r="P197" i="4"/>
  <c r="BI192" i="4"/>
  <c r="BH192" i="4"/>
  <c r="BG192" i="4"/>
  <c r="BF192" i="4"/>
  <c r="T192" i="4"/>
  <c r="R192" i="4"/>
  <c r="P192" i="4"/>
  <c r="BI186" i="4"/>
  <c r="BH186" i="4"/>
  <c r="BG186" i="4"/>
  <c r="BF186" i="4"/>
  <c r="T186" i="4"/>
  <c r="R186" i="4"/>
  <c r="P186" i="4"/>
  <c r="BI173" i="4"/>
  <c r="BH173" i="4"/>
  <c r="BG173" i="4"/>
  <c r="BF173" i="4"/>
  <c r="T173" i="4"/>
  <c r="R173" i="4"/>
  <c r="P173" i="4"/>
  <c r="BI165" i="4"/>
  <c r="BH165" i="4"/>
  <c r="BG165" i="4"/>
  <c r="BF165" i="4"/>
  <c r="T165" i="4"/>
  <c r="R165" i="4"/>
  <c r="P165" i="4"/>
  <c r="BI159" i="4"/>
  <c r="BH159" i="4"/>
  <c r="BG159" i="4"/>
  <c r="BF159" i="4"/>
  <c r="T159" i="4"/>
  <c r="R159" i="4"/>
  <c r="P159" i="4"/>
  <c r="BI153" i="4"/>
  <c r="BH153" i="4"/>
  <c r="BG153" i="4"/>
  <c r="BF153" i="4"/>
  <c r="T153" i="4"/>
  <c r="R153" i="4"/>
  <c r="P153" i="4"/>
  <c r="BI147" i="4"/>
  <c r="BH147" i="4"/>
  <c r="BG147" i="4"/>
  <c r="BF147" i="4"/>
  <c r="T147" i="4"/>
  <c r="R147" i="4"/>
  <c r="P147" i="4"/>
  <c r="BI141" i="4"/>
  <c r="BH141" i="4"/>
  <c r="BG141" i="4"/>
  <c r="BF141" i="4"/>
  <c r="T141" i="4"/>
  <c r="R141" i="4"/>
  <c r="P141" i="4"/>
  <c r="BI135" i="4"/>
  <c r="BH135" i="4"/>
  <c r="BG135" i="4"/>
  <c r="BF135" i="4"/>
  <c r="T135" i="4"/>
  <c r="R135" i="4"/>
  <c r="P135" i="4"/>
  <c r="BI129" i="4"/>
  <c r="BH129" i="4"/>
  <c r="BG129" i="4"/>
  <c r="BF129" i="4"/>
  <c r="T129" i="4"/>
  <c r="R129" i="4"/>
  <c r="P129" i="4"/>
  <c r="BI123" i="4"/>
  <c r="BH123" i="4"/>
  <c r="BG123" i="4"/>
  <c r="BF123" i="4"/>
  <c r="T123" i="4"/>
  <c r="R123" i="4"/>
  <c r="P123" i="4"/>
  <c r="BI118" i="4"/>
  <c r="BH118" i="4"/>
  <c r="BG118" i="4"/>
  <c r="BF118" i="4"/>
  <c r="T118" i="4"/>
  <c r="R118" i="4"/>
  <c r="P118" i="4"/>
  <c r="BI113" i="4"/>
  <c r="BH113" i="4"/>
  <c r="BG113" i="4"/>
  <c r="BF113" i="4"/>
  <c r="T113" i="4"/>
  <c r="R113" i="4"/>
  <c r="P113" i="4"/>
  <c r="BI108" i="4"/>
  <c r="BH108" i="4"/>
  <c r="BG108" i="4"/>
  <c r="BF108" i="4"/>
  <c r="T108" i="4"/>
  <c r="R108" i="4"/>
  <c r="P108" i="4"/>
  <c r="BI103" i="4"/>
  <c r="BH103" i="4"/>
  <c r="BG103" i="4"/>
  <c r="BF103" i="4"/>
  <c r="T103" i="4"/>
  <c r="R103" i="4"/>
  <c r="P103" i="4"/>
  <c r="J97" i="4"/>
  <c r="J96" i="4"/>
  <c r="F96" i="4"/>
  <c r="F94" i="4"/>
  <c r="E92" i="4"/>
  <c r="J59" i="4"/>
  <c r="J58" i="4"/>
  <c r="F58" i="4"/>
  <c r="F56" i="4"/>
  <c r="E54" i="4"/>
  <c r="J20" i="4"/>
  <c r="E20" i="4"/>
  <c r="F97" i="4"/>
  <c r="J19" i="4"/>
  <c r="J14" i="4"/>
  <c r="J94" i="4" s="1"/>
  <c r="E7" i="4"/>
  <c r="E88" i="4" s="1"/>
  <c r="J39" i="3"/>
  <c r="J38" i="3"/>
  <c r="AY57" i="1"/>
  <c r="J37" i="3"/>
  <c r="AX57" i="1"/>
  <c r="BI282" i="3"/>
  <c r="BH282" i="3"/>
  <c r="BG282" i="3"/>
  <c r="BF282" i="3"/>
  <c r="T282" i="3"/>
  <c r="T281" i="3"/>
  <c r="R282" i="3"/>
  <c r="R281" i="3"/>
  <c r="P282" i="3"/>
  <c r="P281" i="3"/>
  <c r="BI272" i="3"/>
  <c r="BH272" i="3"/>
  <c r="BG272" i="3"/>
  <c r="BF272" i="3"/>
  <c r="T272" i="3"/>
  <c r="T271" i="3"/>
  <c r="R272" i="3"/>
  <c r="R271" i="3"/>
  <c r="P272" i="3"/>
  <c r="P271" i="3"/>
  <c r="BI265" i="3"/>
  <c r="BH265" i="3"/>
  <c r="BG265" i="3"/>
  <c r="BF265" i="3"/>
  <c r="T265" i="3"/>
  <c r="R265" i="3"/>
  <c r="P265" i="3"/>
  <c r="BI257" i="3"/>
  <c r="BH257" i="3"/>
  <c r="BG257" i="3"/>
  <c r="BF257" i="3"/>
  <c r="T257" i="3"/>
  <c r="R257" i="3"/>
  <c r="P257" i="3"/>
  <c r="BI251" i="3"/>
  <c r="BH251" i="3"/>
  <c r="BG251" i="3"/>
  <c r="BF251" i="3"/>
  <c r="T251" i="3"/>
  <c r="R251" i="3"/>
  <c r="P251" i="3"/>
  <c r="BI245" i="3"/>
  <c r="BH245" i="3"/>
  <c r="BG245" i="3"/>
  <c r="BF245" i="3"/>
  <c r="T245" i="3"/>
  <c r="R245" i="3"/>
  <c r="P245" i="3"/>
  <c r="BI238" i="3"/>
  <c r="BH238" i="3"/>
  <c r="BG238" i="3"/>
  <c r="BF238" i="3"/>
  <c r="T238" i="3"/>
  <c r="R238" i="3"/>
  <c r="P238" i="3"/>
  <c r="BI232" i="3"/>
  <c r="BH232" i="3"/>
  <c r="BG232" i="3"/>
  <c r="BF232" i="3"/>
  <c r="T232" i="3"/>
  <c r="R232" i="3"/>
  <c r="P232" i="3"/>
  <c r="BI226" i="3"/>
  <c r="BH226" i="3"/>
  <c r="BG226" i="3"/>
  <c r="BF226" i="3"/>
  <c r="T226" i="3"/>
  <c r="R226" i="3"/>
  <c r="P226" i="3"/>
  <c r="BI218" i="3"/>
  <c r="BH218" i="3"/>
  <c r="BG218" i="3"/>
  <c r="BF218" i="3"/>
  <c r="T218" i="3"/>
  <c r="R218" i="3"/>
  <c r="P218" i="3"/>
  <c r="BI212" i="3"/>
  <c r="BH212" i="3"/>
  <c r="BG212" i="3"/>
  <c r="BF212" i="3"/>
  <c r="T212" i="3"/>
  <c r="R212" i="3"/>
  <c r="P212" i="3"/>
  <c r="BI208" i="3"/>
  <c r="BH208" i="3"/>
  <c r="BG208" i="3"/>
  <c r="BF208" i="3"/>
  <c r="T208" i="3"/>
  <c r="R208" i="3"/>
  <c r="P208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2" i="3"/>
  <c r="BH192" i="3"/>
  <c r="BG192" i="3"/>
  <c r="BF192" i="3"/>
  <c r="T192" i="3"/>
  <c r="R192" i="3"/>
  <c r="P192" i="3"/>
  <c r="BI184" i="3"/>
  <c r="BH184" i="3"/>
  <c r="BG184" i="3"/>
  <c r="BF184" i="3"/>
  <c r="T184" i="3"/>
  <c r="R184" i="3"/>
  <c r="P184" i="3"/>
  <c r="BI178" i="3"/>
  <c r="BH178" i="3"/>
  <c r="BG178" i="3"/>
  <c r="BF178" i="3"/>
  <c r="T178" i="3"/>
  <c r="R178" i="3"/>
  <c r="P178" i="3"/>
  <c r="BI172" i="3"/>
  <c r="BH172" i="3"/>
  <c r="BG172" i="3"/>
  <c r="BF172" i="3"/>
  <c r="T172" i="3"/>
  <c r="R172" i="3"/>
  <c r="P172" i="3"/>
  <c r="BI166" i="3"/>
  <c r="BH166" i="3"/>
  <c r="BG166" i="3"/>
  <c r="BF166" i="3"/>
  <c r="T166" i="3"/>
  <c r="R166" i="3"/>
  <c r="P166" i="3"/>
  <c r="BI158" i="3"/>
  <c r="BH158" i="3"/>
  <c r="BG158" i="3"/>
  <c r="BF158" i="3"/>
  <c r="T158" i="3"/>
  <c r="R158" i="3"/>
  <c r="P158" i="3"/>
  <c r="BI149" i="3"/>
  <c r="BH149" i="3"/>
  <c r="BG149" i="3"/>
  <c r="BF149" i="3"/>
  <c r="T149" i="3"/>
  <c r="R149" i="3"/>
  <c r="P149" i="3"/>
  <c r="BI143" i="3"/>
  <c r="BH143" i="3"/>
  <c r="BG143" i="3"/>
  <c r="BF143" i="3"/>
  <c r="T143" i="3"/>
  <c r="R143" i="3"/>
  <c r="P143" i="3"/>
  <c r="BI136" i="3"/>
  <c r="BH136" i="3"/>
  <c r="BG136" i="3"/>
  <c r="BF136" i="3"/>
  <c r="T136" i="3"/>
  <c r="R136" i="3"/>
  <c r="P136" i="3"/>
  <c r="BI124" i="3"/>
  <c r="BH124" i="3"/>
  <c r="BG124" i="3"/>
  <c r="BF124" i="3"/>
  <c r="T124" i="3"/>
  <c r="R124" i="3"/>
  <c r="P124" i="3"/>
  <c r="BI118" i="3"/>
  <c r="BH118" i="3"/>
  <c r="BG118" i="3"/>
  <c r="BF118" i="3"/>
  <c r="T118" i="3"/>
  <c r="R118" i="3"/>
  <c r="P118" i="3"/>
  <c r="BI111" i="3"/>
  <c r="BH111" i="3"/>
  <c r="BG111" i="3"/>
  <c r="BF111" i="3"/>
  <c r="T111" i="3"/>
  <c r="R111" i="3"/>
  <c r="P111" i="3"/>
  <c r="BI105" i="3"/>
  <c r="BH105" i="3"/>
  <c r="BG105" i="3"/>
  <c r="BF105" i="3"/>
  <c r="T105" i="3"/>
  <c r="R105" i="3"/>
  <c r="P105" i="3"/>
  <c r="BI99" i="3"/>
  <c r="BH99" i="3"/>
  <c r="BG99" i="3"/>
  <c r="BF99" i="3"/>
  <c r="T99" i="3"/>
  <c r="R99" i="3"/>
  <c r="P99" i="3"/>
  <c r="BI93" i="3"/>
  <c r="BH93" i="3"/>
  <c r="BG93" i="3"/>
  <c r="BF93" i="3"/>
  <c r="T93" i="3"/>
  <c r="R93" i="3"/>
  <c r="P93" i="3"/>
  <c r="J87" i="3"/>
  <c r="J86" i="3"/>
  <c r="F86" i="3"/>
  <c r="F84" i="3"/>
  <c r="E82" i="3"/>
  <c r="J59" i="3"/>
  <c r="J58" i="3"/>
  <c r="F58" i="3"/>
  <c r="F56" i="3"/>
  <c r="E54" i="3"/>
  <c r="J20" i="3"/>
  <c r="E20" i="3"/>
  <c r="F87" i="3"/>
  <c r="J19" i="3"/>
  <c r="J14" i="3"/>
  <c r="J84" i="3" s="1"/>
  <c r="E7" i="3"/>
  <c r="E78" i="3" s="1"/>
  <c r="J39" i="2"/>
  <c r="J38" i="2"/>
  <c r="AY56" i="1"/>
  <c r="J37" i="2"/>
  <c r="AX56" i="1"/>
  <c r="BI397" i="2"/>
  <c r="BH397" i="2"/>
  <c r="BG397" i="2"/>
  <c r="BF397" i="2"/>
  <c r="T397" i="2"/>
  <c r="T396" i="2"/>
  <c r="R397" i="2"/>
  <c r="R396" i="2"/>
  <c r="P397" i="2"/>
  <c r="P396" i="2"/>
  <c r="BI391" i="2"/>
  <c r="BH391" i="2"/>
  <c r="BG391" i="2"/>
  <c r="BF391" i="2"/>
  <c r="T391" i="2"/>
  <c r="T390" i="2"/>
  <c r="R391" i="2"/>
  <c r="R390" i="2"/>
  <c r="P391" i="2"/>
  <c r="P390" i="2"/>
  <c r="BI381" i="2"/>
  <c r="BH381" i="2"/>
  <c r="BG381" i="2"/>
  <c r="BF381" i="2"/>
  <c r="T381" i="2"/>
  <c r="T380" i="2"/>
  <c r="R381" i="2"/>
  <c r="R380" i="2"/>
  <c r="P381" i="2"/>
  <c r="P380" i="2"/>
  <c r="BI372" i="2"/>
  <c r="BH372" i="2"/>
  <c r="BG372" i="2"/>
  <c r="BF372" i="2"/>
  <c r="T372" i="2"/>
  <c r="R372" i="2"/>
  <c r="P372" i="2"/>
  <c r="BI364" i="2"/>
  <c r="BH364" i="2"/>
  <c r="BG364" i="2"/>
  <c r="BF364" i="2"/>
  <c r="T364" i="2"/>
  <c r="R364" i="2"/>
  <c r="P364" i="2"/>
  <c r="BI358" i="2"/>
  <c r="BH358" i="2"/>
  <c r="BG358" i="2"/>
  <c r="BF358" i="2"/>
  <c r="T358" i="2"/>
  <c r="R358" i="2"/>
  <c r="P358" i="2"/>
  <c r="BI348" i="2"/>
  <c r="BH348" i="2"/>
  <c r="BG348" i="2"/>
  <c r="BF348" i="2"/>
  <c r="T348" i="2"/>
  <c r="R348" i="2"/>
  <c r="P348" i="2"/>
  <c r="BI342" i="2"/>
  <c r="BH342" i="2"/>
  <c r="BG342" i="2"/>
  <c r="BF342" i="2"/>
  <c r="T342" i="2"/>
  <c r="R342" i="2"/>
  <c r="P342" i="2"/>
  <c r="BI334" i="2"/>
  <c r="BH334" i="2"/>
  <c r="BG334" i="2"/>
  <c r="BF334" i="2"/>
  <c r="T334" i="2"/>
  <c r="R334" i="2"/>
  <c r="P334" i="2"/>
  <c r="BI327" i="2"/>
  <c r="BH327" i="2"/>
  <c r="BG327" i="2"/>
  <c r="BF327" i="2"/>
  <c r="T327" i="2"/>
  <c r="R327" i="2"/>
  <c r="P327" i="2"/>
  <c r="BI320" i="2"/>
  <c r="BH320" i="2"/>
  <c r="BG320" i="2"/>
  <c r="BF320" i="2"/>
  <c r="T320" i="2"/>
  <c r="T319" i="2" s="1"/>
  <c r="R320" i="2"/>
  <c r="R319" i="2" s="1"/>
  <c r="P320" i="2"/>
  <c r="P319" i="2" s="1"/>
  <c r="BI313" i="2"/>
  <c r="BH313" i="2"/>
  <c r="BG313" i="2"/>
  <c r="BF313" i="2"/>
  <c r="T313" i="2"/>
  <c r="R313" i="2"/>
  <c r="P313" i="2"/>
  <c r="BI307" i="2"/>
  <c r="BH307" i="2"/>
  <c r="BG307" i="2"/>
  <c r="BF307" i="2"/>
  <c r="T307" i="2"/>
  <c r="R307" i="2"/>
  <c r="P307" i="2"/>
  <c r="BI301" i="2"/>
  <c r="BH301" i="2"/>
  <c r="BG301" i="2"/>
  <c r="BF301" i="2"/>
  <c r="T301" i="2"/>
  <c r="R301" i="2"/>
  <c r="P301" i="2"/>
  <c r="BI291" i="2"/>
  <c r="BH291" i="2"/>
  <c r="BG291" i="2"/>
  <c r="BF291" i="2"/>
  <c r="T291" i="2"/>
  <c r="R291" i="2"/>
  <c r="P291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5" i="2"/>
  <c r="BH275" i="2"/>
  <c r="BG275" i="2"/>
  <c r="BF275" i="2"/>
  <c r="T275" i="2"/>
  <c r="R275" i="2"/>
  <c r="P275" i="2"/>
  <c r="BI271" i="2"/>
  <c r="BH271" i="2"/>
  <c r="BG271" i="2"/>
  <c r="BF271" i="2"/>
  <c r="T271" i="2"/>
  <c r="R271" i="2"/>
  <c r="P271" i="2"/>
  <c r="BI263" i="2"/>
  <c r="BH263" i="2"/>
  <c r="BG263" i="2"/>
  <c r="BF263" i="2"/>
  <c r="T263" i="2"/>
  <c r="R263" i="2"/>
  <c r="P263" i="2"/>
  <c r="BI255" i="2"/>
  <c r="BH255" i="2"/>
  <c r="BG255" i="2"/>
  <c r="BF255" i="2"/>
  <c r="T255" i="2"/>
  <c r="R255" i="2"/>
  <c r="P255" i="2"/>
  <c r="BI249" i="2"/>
  <c r="BH249" i="2"/>
  <c r="BG249" i="2"/>
  <c r="BF249" i="2"/>
  <c r="T249" i="2"/>
  <c r="R249" i="2"/>
  <c r="P249" i="2"/>
  <c r="BI239" i="2"/>
  <c r="BH239" i="2"/>
  <c r="BG239" i="2"/>
  <c r="BF239" i="2"/>
  <c r="T239" i="2"/>
  <c r="R239" i="2"/>
  <c r="P239" i="2"/>
  <c r="BI233" i="2"/>
  <c r="BH233" i="2"/>
  <c r="BG233" i="2"/>
  <c r="BF233" i="2"/>
  <c r="T233" i="2"/>
  <c r="R233" i="2"/>
  <c r="P233" i="2"/>
  <c r="BI222" i="2"/>
  <c r="BH222" i="2"/>
  <c r="BG222" i="2"/>
  <c r="BF222" i="2"/>
  <c r="T222" i="2"/>
  <c r="R222" i="2"/>
  <c r="P222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05" i="2"/>
  <c r="BH205" i="2"/>
  <c r="BG205" i="2"/>
  <c r="BF205" i="2"/>
  <c r="T205" i="2"/>
  <c r="R205" i="2"/>
  <c r="P205" i="2"/>
  <c r="BI192" i="2"/>
  <c r="BH192" i="2"/>
  <c r="BG192" i="2"/>
  <c r="BF192" i="2"/>
  <c r="T192" i="2"/>
  <c r="R192" i="2"/>
  <c r="P192" i="2"/>
  <c r="BI186" i="2"/>
  <c r="BH186" i="2"/>
  <c r="BG186" i="2"/>
  <c r="BF186" i="2"/>
  <c r="T186" i="2"/>
  <c r="R186" i="2"/>
  <c r="P186" i="2"/>
  <c r="BI177" i="2"/>
  <c r="BH177" i="2"/>
  <c r="BG177" i="2"/>
  <c r="BF177" i="2"/>
  <c r="T177" i="2"/>
  <c r="R177" i="2"/>
  <c r="P177" i="2"/>
  <c r="BI164" i="2"/>
  <c r="BH164" i="2"/>
  <c r="BG164" i="2"/>
  <c r="BF164" i="2"/>
  <c r="T164" i="2"/>
  <c r="R164" i="2"/>
  <c r="P164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37" i="2"/>
  <c r="BH137" i="2"/>
  <c r="BG137" i="2"/>
  <c r="BF137" i="2"/>
  <c r="T137" i="2"/>
  <c r="R137" i="2"/>
  <c r="P137" i="2"/>
  <c r="BI120" i="2"/>
  <c r="BH120" i="2"/>
  <c r="BG120" i="2"/>
  <c r="BF120" i="2"/>
  <c r="T120" i="2"/>
  <c r="R120" i="2"/>
  <c r="P120" i="2"/>
  <c r="BI113" i="2"/>
  <c r="BH113" i="2"/>
  <c r="BG113" i="2"/>
  <c r="BF113" i="2"/>
  <c r="T113" i="2"/>
  <c r="R113" i="2"/>
  <c r="P113" i="2"/>
  <c r="BI107" i="2"/>
  <c r="BH107" i="2"/>
  <c r="BG107" i="2"/>
  <c r="BF107" i="2"/>
  <c r="T107" i="2"/>
  <c r="R107" i="2"/>
  <c r="P107" i="2"/>
  <c r="BI101" i="2"/>
  <c r="BH101" i="2"/>
  <c r="BG101" i="2"/>
  <c r="BF101" i="2"/>
  <c r="T101" i="2"/>
  <c r="R101" i="2"/>
  <c r="P101" i="2"/>
  <c r="BI95" i="2"/>
  <c r="BH95" i="2"/>
  <c r="BG95" i="2"/>
  <c r="BF95" i="2"/>
  <c r="T95" i="2"/>
  <c r="R95" i="2"/>
  <c r="P95" i="2"/>
  <c r="J89" i="2"/>
  <c r="J88" i="2"/>
  <c r="F88" i="2"/>
  <c r="F86" i="2"/>
  <c r="E84" i="2"/>
  <c r="J59" i="2"/>
  <c r="J58" i="2"/>
  <c r="F58" i="2"/>
  <c r="F56" i="2"/>
  <c r="E54" i="2"/>
  <c r="J20" i="2"/>
  <c r="E20" i="2"/>
  <c r="F89" i="2" s="1"/>
  <c r="J19" i="2"/>
  <c r="J14" i="2"/>
  <c r="J86" i="2" s="1"/>
  <c r="E7" i="2"/>
  <c r="E50" i="2"/>
  <c r="L50" i="1"/>
  <c r="AM50" i="1"/>
  <c r="AM49" i="1"/>
  <c r="L49" i="1"/>
  <c r="AM47" i="1"/>
  <c r="L47" i="1"/>
  <c r="L45" i="1"/>
  <c r="L44" i="1"/>
  <c r="J397" i="2"/>
  <c r="J372" i="2"/>
  <c r="BK358" i="2"/>
  <c r="BK307" i="2"/>
  <c r="BK281" i="2"/>
  <c r="J255" i="2"/>
  <c r="BK222" i="2"/>
  <c r="BK211" i="2"/>
  <c r="J186" i="2"/>
  <c r="J113" i="2"/>
  <c r="AS55" i="1"/>
  <c r="BK313" i="2"/>
  <c r="BK291" i="2"/>
  <c r="J263" i="2"/>
  <c r="J222" i="2"/>
  <c r="J205" i="2"/>
  <c r="BK150" i="2"/>
  <c r="BK113" i="2"/>
  <c r="J95" i="2"/>
  <c r="BK232" i="3"/>
  <c r="J208" i="3"/>
  <c r="J192" i="3"/>
  <c r="J158" i="3"/>
  <c r="J124" i="3"/>
  <c r="BK105" i="3"/>
  <c r="BK265" i="3"/>
  <c r="J232" i="3"/>
  <c r="BK158" i="3"/>
  <c r="J118" i="3"/>
  <c r="BK245" i="3"/>
  <c r="BK208" i="3"/>
  <c r="J178" i="3"/>
  <c r="J99" i="3"/>
  <c r="BK885" i="4"/>
  <c r="BK869" i="4"/>
  <c r="J848" i="4"/>
  <c r="J815" i="4"/>
  <c r="BK799" i="4"/>
  <c r="J782" i="4"/>
  <c r="BK756" i="4"/>
  <c r="BK738" i="4"/>
  <c r="J722" i="4"/>
  <c r="J712" i="4"/>
  <c r="J687" i="4"/>
  <c r="BK656" i="4"/>
  <c r="J624" i="4"/>
  <c r="BK604" i="4"/>
  <c r="BK577" i="4"/>
  <c r="BK554" i="4"/>
  <c r="BK534" i="4"/>
  <c r="BK498" i="4"/>
  <c r="J465" i="4"/>
  <c r="BK442" i="4"/>
  <c r="J401" i="4"/>
  <c r="BK381" i="4"/>
  <c r="J345" i="4"/>
  <c r="BK308" i="4"/>
  <c r="BK282" i="4"/>
  <c r="J254" i="4"/>
  <c r="BK229" i="4"/>
  <c r="BK218" i="4"/>
  <c r="BK197" i="4"/>
  <c r="BK173" i="4"/>
  <c r="J141" i="4"/>
  <c r="J118" i="4"/>
  <c r="J885" i="4"/>
  <c r="J863" i="4"/>
  <c r="BK853" i="4"/>
  <c r="J827" i="4"/>
  <c r="J811" i="4"/>
  <c r="BK787" i="4"/>
  <c r="BK768" i="4"/>
  <c r="BK748" i="4"/>
  <c r="BK728" i="4"/>
  <c r="J718" i="4"/>
  <c r="BK696" i="4"/>
  <c r="J673" i="4"/>
  <c r="BK624" i="4"/>
  <c r="J604" i="4"/>
  <c r="BK572" i="4"/>
  <c r="J560" i="4"/>
  <c r="BK544" i="4"/>
  <c r="BK514" i="4"/>
  <c r="BK477" i="4"/>
  <c r="J452" i="4"/>
  <c r="BK413" i="4"/>
  <c r="BK393" i="4"/>
  <c r="BK386" i="4"/>
  <c r="BK345" i="4"/>
  <c r="BK333" i="4"/>
  <c r="BK318" i="4"/>
  <c r="J294" i="4"/>
  <c r="J282" i="4"/>
  <c r="BK270" i="4"/>
  <c r="J259" i="4"/>
  <c r="BK239" i="4"/>
  <c r="J218" i="4"/>
  <c r="BK202" i="4"/>
  <c r="J381" i="2"/>
  <c r="BK348" i="2"/>
  <c r="J327" i="2"/>
  <c r="J301" i="2"/>
  <c r="J271" i="2"/>
  <c r="J249" i="2"/>
  <c r="J216" i="2"/>
  <c r="BK177" i="2"/>
  <c r="J144" i="2"/>
  <c r="J107" i="2"/>
  <c r="BK391" i="2"/>
  <c r="J358" i="2"/>
  <c r="J334" i="2"/>
  <c r="J307" i="2"/>
  <c r="BK275" i="2"/>
  <c r="BK255" i="2"/>
  <c r="BK216" i="2"/>
  <c r="J177" i="2"/>
  <c r="BK164" i="2"/>
  <c r="J120" i="2"/>
  <c r="BK282" i="3"/>
  <c r="J257" i="3"/>
  <c r="BK212" i="3"/>
  <c r="BK172" i="3"/>
  <c r="BK149" i="3"/>
  <c r="BK136" i="3"/>
  <c r="BK99" i="3"/>
  <c r="BK257" i="3"/>
  <c r="BK238" i="3"/>
  <c r="BK124" i="3"/>
  <c r="J105" i="3"/>
  <c r="J238" i="3"/>
  <c r="J202" i="3"/>
  <c r="J149" i="3"/>
  <c r="J93" i="3"/>
  <c r="BK879" i="4"/>
  <c r="J853" i="4"/>
  <c r="BK833" i="4"/>
  <c r="J821" i="4"/>
  <c r="BK805" i="4"/>
  <c r="J793" i="4"/>
  <c r="J772" i="4"/>
  <c r="J768" i="4"/>
  <c r="BK760" i="4"/>
  <c r="J752" i="4"/>
  <c r="BK743" i="4"/>
  <c r="BK732" i="4"/>
  <c r="BK718" i="4"/>
  <c r="J708" i="4"/>
  <c r="J702" i="4"/>
  <c r="BK692" i="4"/>
  <c r="BK673" i="4"/>
  <c r="J664" i="4"/>
  <c r="BK648" i="4"/>
  <c r="J632" i="4"/>
  <c r="BK610" i="4"/>
  <c r="J598" i="4"/>
  <c r="J592" i="4"/>
  <c r="J572" i="4"/>
  <c r="BK560" i="4"/>
  <c r="BK548" i="4"/>
  <c r="J544" i="4"/>
  <c r="J529" i="4"/>
  <c r="J503" i="4"/>
  <c r="J493" i="4"/>
  <c r="J477" i="4"/>
  <c r="J472" i="4"/>
  <c r="BK459" i="4"/>
  <c r="BK448" i="4"/>
  <c r="J419" i="4"/>
  <c r="J397" i="4"/>
  <c r="J381" i="4"/>
  <c r="J333" i="4"/>
  <c r="BK300" i="4"/>
  <c r="J276" i="4"/>
  <c r="BK249" i="4"/>
  <c r="BK234" i="4"/>
  <c r="BK213" i="4"/>
  <c r="J192" i="4"/>
  <c r="BK159" i="4"/>
  <c r="J135" i="4"/>
  <c r="BK113" i="4"/>
  <c r="J892" i="4"/>
  <c r="J869" i="4"/>
  <c r="BK848" i="4"/>
  <c r="BK815" i="4"/>
  <c r="J805" i="4"/>
  <c r="BK782" i="4"/>
  <c r="J756" i="4"/>
  <c r="J743" i="4"/>
  <c r="BK722" i="4"/>
  <c r="BK702" i="4"/>
  <c r="BK681" i="4"/>
  <c r="J648" i="4"/>
  <c r="J617" i="4"/>
  <c r="BK592" i="4"/>
  <c r="J567" i="4"/>
  <c r="BK546" i="4"/>
  <c r="BK503" i="4"/>
  <c r="BK483" i="4"/>
  <c r="J448" i="4"/>
  <c r="BK419" i="4"/>
  <c r="BK401" i="4"/>
  <c r="BK254" i="4"/>
  <c r="J234" i="4"/>
  <c r="J213" i="4"/>
  <c r="J173" i="4"/>
  <c r="BK141" i="4"/>
  <c r="BK129" i="4"/>
  <c r="J423" i="5"/>
  <c r="BK404" i="5"/>
  <c r="BK380" i="5"/>
  <c r="BK358" i="5"/>
  <c r="BK347" i="5"/>
  <c r="BK330" i="5"/>
  <c r="BK322" i="5"/>
  <c r="BK318" i="5"/>
  <c r="BK306" i="5"/>
  <c r="BK292" i="5"/>
  <c r="BK266" i="5"/>
  <c r="BK237" i="5"/>
  <c r="BK213" i="5"/>
  <c r="BK183" i="5"/>
  <c r="J161" i="5"/>
  <c r="J124" i="5"/>
  <c r="J100" i="5"/>
  <c r="BK374" i="5"/>
  <c r="J347" i="5"/>
  <c r="J318" i="5"/>
  <c r="J306" i="5"/>
  <c r="BK297" i="5"/>
  <c r="BK273" i="5"/>
  <c r="J249" i="5"/>
  <c r="BK223" i="5"/>
  <c r="J201" i="5"/>
  <c r="BK136" i="5"/>
  <c r="BK124" i="5"/>
  <c r="J106" i="5"/>
  <c r="BK94" i="5"/>
  <c r="J127" i="6"/>
  <c r="J116" i="6"/>
  <c r="J104" i="6"/>
  <c r="J137" i="6"/>
  <c r="J135" i="6"/>
  <c r="J129" i="6"/>
  <c r="BK120" i="6"/>
  <c r="J107" i="6"/>
  <c r="BK97" i="6"/>
  <c r="BK192" i="4"/>
  <c r="J186" i="4"/>
  <c r="J159" i="4"/>
  <c r="BK135" i="4"/>
  <c r="BK108" i="4"/>
  <c r="BK420" i="5"/>
  <c r="BK397" i="5"/>
  <c r="BK365" i="5"/>
  <c r="BK341" i="5"/>
  <c r="BK301" i="5"/>
  <c r="J273" i="5"/>
  <c r="BK249" i="5"/>
  <c r="BK230" i="5"/>
  <c r="BK201" i="5"/>
  <c r="BK161" i="5"/>
  <c r="BK148" i="5"/>
  <c r="BK118" i="5"/>
  <c r="J94" i="5"/>
  <c r="J430" i="5"/>
  <c r="J420" i="5"/>
  <c r="J408" i="5"/>
  <c r="J397" i="5"/>
  <c r="BK391" i="5"/>
  <c r="J365" i="5"/>
  <c r="J341" i="5"/>
  <c r="J322" i="5"/>
  <c r="J301" i="5"/>
  <c r="J266" i="5"/>
  <c r="J244" i="5"/>
  <c r="BK217" i="5"/>
  <c r="BK207" i="5"/>
  <c r="J148" i="5"/>
  <c r="J118" i="5"/>
  <c r="J131" i="6"/>
  <c r="J120" i="6"/>
  <c r="J114" i="6"/>
  <c r="BK101" i="6"/>
  <c r="BK88" i="6"/>
  <c r="BK135" i="6"/>
  <c r="BK131" i="6"/>
  <c r="BK116" i="6"/>
  <c r="BK104" i="6"/>
  <c r="J99" i="6"/>
  <c r="J391" i="2"/>
  <c r="J364" i="2"/>
  <c r="BK334" i="2"/>
  <c r="J320" i="2"/>
  <c r="J291" i="2"/>
  <c r="J275" i="2"/>
  <c r="BK239" i="2"/>
  <c r="BK192" i="2"/>
  <c r="J164" i="2"/>
  <c r="J137" i="2"/>
  <c r="BK101" i="2"/>
  <c r="BK381" i="2"/>
  <c r="BK342" i="2"/>
  <c r="BK327" i="2"/>
  <c r="BK301" i="2"/>
  <c r="J281" i="2"/>
  <c r="BK249" i="2"/>
  <c r="J211" i="2"/>
  <c r="BK186" i="2"/>
  <c r="BK137" i="2"/>
  <c r="BK107" i="2"/>
  <c r="BK272" i="3"/>
  <c r="BK218" i="3"/>
  <c r="BK198" i="3"/>
  <c r="BK178" i="3"/>
  <c r="BK143" i="3"/>
  <c r="J111" i="3"/>
  <c r="BK93" i="3"/>
  <c r="J245" i="3"/>
  <c r="J198" i="3"/>
  <c r="J136" i="3"/>
  <c r="J282" i="3"/>
  <c r="J218" i="3"/>
  <c r="J184" i="3"/>
  <c r="BK166" i="3"/>
  <c r="J898" i="4"/>
  <c r="BK873" i="4"/>
  <c r="J858" i="4"/>
  <c r="BK827" i="4"/>
  <c r="J787" i="4"/>
  <c r="BK777" i="4"/>
  <c r="BK764" i="4"/>
  <c r="J748" i="4"/>
  <c r="J728" i="4"/>
  <c r="J696" i="4"/>
  <c r="J681" i="4"/>
  <c r="BK640" i="4"/>
  <c r="BK617" i="4"/>
  <c r="J586" i="4"/>
  <c r="BK567" i="4"/>
  <c r="J546" i="4"/>
  <c r="J514" i="4"/>
  <c r="J483" i="4"/>
  <c r="BK452" i="4"/>
  <c r="J436" i="4"/>
  <c r="J413" i="4"/>
  <c r="J393" i="4"/>
  <c r="J351" i="4"/>
  <c r="BK324" i="4"/>
  <c r="BK294" i="4"/>
  <c r="J270" i="4"/>
  <c r="BK259" i="4"/>
  <c r="J239" i="4"/>
  <c r="BK208" i="4"/>
  <c r="BK186" i="4"/>
  <c r="BK153" i="4"/>
  <c r="J129" i="4"/>
  <c r="J108" i="4"/>
  <c r="BK103" i="4"/>
  <c r="J873" i="4"/>
  <c r="BK839" i="4"/>
  <c r="BK821" i="4"/>
  <c r="J799" i="4"/>
  <c r="J777" i="4"/>
  <c r="J764" i="4"/>
  <c r="J760" i="4"/>
  <c r="J738" i="4"/>
  <c r="BK708" i="4"/>
  <c r="BK687" i="4"/>
  <c r="J656" i="4"/>
  <c r="BK632" i="4"/>
  <c r="J610" i="4"/>
  <c r="BK586" i="4"/>
  <c r="J548" i="4"/>
  <c r="BK529" i="4"/>
  <c r="BK493" i="4"/>
  <c r="BK465" i="4"/>
  <c r="J442" i="4"/>
  <c r="BK436" i="4"/>
  <c r="BK397" i="4"/>
  <c r="BK351" i="4"/>
  <c r="J339" i="4"/>
  <c r="J324" i="4"/>
  <c r="J308" i="4"/>
  <c r="BK288" i="4"/>
  <c r="BK276" i="4"/>
  <c r="J264" i="4"/>
  <c r="J244" i="4"/>
  <c r="J229" i="4"/>
  <c r="J208" i="4"/>
  <c r="BK397" i="2"/>
  <c r="BK364" i="2"/>
  <c r="J342" i="2"/>
  <c r="J313" i="2"/>
  <c r="BK285" i="2"/>
  <c r="BK263" i="2"/>
  <c r="J233" i="2"/>
  <c r="BK205" i="2"/>
  <c r="J150" i="2"/>
  <c r="BK120" i="2"/>
  <c r="BK95" i="2"/>
  <c r="BK372" i="2"/>
  <c r="J348" i="2"/>
  <c r="BK320" i="2"/>
  <c r="J285" i="2"/>
  <c r="BK271" i="2"/>
  <c r="J239" i="2"/>
  <c r="BK233" i="2"/>
  <c r="J192" i="2"/>
  <c r="BK144" i="2"/>
  <c r="J101" i="2"/>
  <c r="J265" i="3"/>
  <c r="BK226" i="3"/>
  <c r="BK202" i="3"/>
  <c r="BK184" i="3"/>
  <c r="J166" i="3"/>
  <c r="BK118" i="3"/>
  <c r="J272" i="3"/>
  <c r="BK251" i="3"/>
  <c r="J226" i="3"/>
  <c r="BK192" i="3"/>
  <c r="BK111" i="3"/>
  <c r="J251" i="3"/>
  <c r="J212" i="3"/>
  <c r="J172" i="3"/>
  <c r="J143" i="3"/>
  <c r="BK892" i="4"/>
  <c r="BK863" i="4"/>
  <c r="J839" i="4"/>
  <c r="BK429" i="4"/>
  <c r="BK409" i="4"/>
  <c r="J386" i="4"/>
  <c r="BK339" i="4"/>
  <c r="J318" i="4"/>
  <c r="J288" i="4"/>
  <c r="BK264" i="4"/>
  <c r="BK244" i="4"/>
  <c r="J223" i="4"/>
  <c r="J202" i="4"/>
  <c r="BK165" i="4"/>
  <c r="J147" i="4"/>
  <c r="J123" i="4"/>
  <c r="BK898" i="4"/>
  <c r="J879" i="4"/>
  <c r="BK858" i="4"/>
  <c r="J833" i="4"/>
  <c r="BK811" i="4"/>
  <c r="BK793" i="4"/>
  <c r="BK772" i="4"/>
  <c r="BK752" i="4"/>
  <c r="J732" i="4"/>
  <c r="BK712" i="4"/>
  <c r="J692" i="4"/>
  <c r="BK664" i="4"/>
  <c r="J640" i="4"/>
  <c r="BK598" i="4"/>
  <c r="J577" i="4"/>
  <c r="J554" i="4"/>
  <c r="J534" i="4"/>
  <c r="J498" i="4"/>
  <c r="BK472" i="4"/>
  <c r="J459" i="4"/>
  <c r="J429" i="4"/>
  <c r="J409" i="4"/>
  <c r="J300" i="4"/>
  <c r="J249" i="4"/>
  <c r="BK223" i="4"/>
  <c r="J197" i="4"/>
  <c r="J153" i="4"/>
  <c r="BK118" i="4"/>
  <c r="J113" i="4"/>
  <c r="BK414" i="5"/>
  <c r="J391" i="5"/>
  <c r="J374" i="5"/>
  <c r="J336" i="5"/>
  <c r="J326" i="5"/>
  <c r="J297" i="5"/>
  <c r="BK279" i="5"/>
  <c r="J255" i="5"/>
  <c r="J223" i="5"/>
  <c r="J207" i="5"/>
  <c r="J169" i="5"/>
  <c r="J136" i="5"/>
  <c r="BK112" i="5"/>
  <c r="J385" i="5"/>
  <c r="J358" i="5"/>
  <c r="BK336" i="5"/>
  <c r="BK326" i="5"/>
  <c r="J286" i="5"/>
  <c r="BK261" i="5"/>
  <c r="J237" i="5"/>
  <c r="J213" i="5"/>
  <c r="BK177" i="5"/>
  <c r="BK155" i="5"/>
  <c r="J112" i="5"/>
  <c r="BK100" i="5"/>
  <c r="BK129" i="6"/>
  <c r="BK123" i="6"/>
  <c r="J111" i="6"/>
  <c r="J97" i="6"/>
  <c r="J91" i="6"/>
  <c r="J133" i="6"/>
  <c r="BK125" i="6"/>
  <c r="BK114" i="6"/>
  <c r="BK99" i="6"/>
  <c r="BK91" i="6"/>
  <c r="J88" i="6"/>
  <c r="J165" i="4"/>
  <c r="BK147" i="4"/>
  <c r="BK123" i="4"/>
  <c r="J103" i="4"/>
  <c r="BK408" i="5"/>
  <c r="BK385" i="5"/>
  <c r="BK351" i="5"/>
  <c r="J310" i="5"/>
  <c r="BK286" i="5"/>
  <c r="J261" i="5"/>
  <c r="BK244" i="5"/>
  <c r="J217" i="5"/>
  <c r="J177" i="5"/>
  <c r="J155" i="5"/>
  <c r="J130" i="5"/>
  <c r="BK106" i="5"/>
  <c r="BK430" i="5"/>
  <c r="BK423" i="5"/>
  <c r="J414" i="5"/>
  <c r="J404" i="5"/>
  <c r="J380" i="5"/>
  <c r="J351" i="5"/>
  <c r="J330" i="5"/>
  <c r="BK310" i="5"/>
  <c r="J292" i="5"/>
  <c r="J279" i="5"/>
  <c r="BK255" i="5"/>
  <c r="J230" i="5"/>
  <c r="J183" i="5"/>
  <c r="BK169" i="5"/>
  <c r="BK130" i="5"/>
  <c r="BK127" i="6"/>
  <c r="J125" i="6"/>
  <c r="BK107" i="6"/>
  <c r="BK94" i="6"/>
  <c r="BK137" i="6"/>
  <c r="BK133" i="6"/>
  <c r="J123" i="6"/>
  <c r="BK111" i="6"/>
  <c r="J101" i="6"/>
  <c r="J94" i="6"/>
  <c r="P878" i="4" l="1"/>
  <c r="R878" i="4"/>
  <c r="P422" i="5"/>
  <c r="T422" i="5"/>
  <c r="T878" i="4"/>
  <c r="R422" i="5"/>
  <c r="P94" i="2"/>
  <c r="R94" i="2"/>
  <c r="P326" i="2"/>
  <c r="R326" i="2"/>
  <c r="BK92" i="3"/>
  <c r="J92" i="3"/>
  <c r="J65" i="3" s="1"/>
  <c r="T92" i="3"/>
  <c r="P244" i="3"/>
  <c r="R244" i="3"/>
  <c r="P102" i="4"/>
  <c r="R102" i="4"/>
  <c r="BK435" i="4"/>
  <c r="J435" i="4"/>
  <c r="J66" i="4" s="1"/>
  <c r="R435" i="4"/>
  <c r="BK458" i="4"/>
  <c r="J458" i="4"/>
  <c r="J67" i="4" s="1"/>
  <c r="T458" i="4"/>
  <c r="P559" i="4"/>
  <c r="R559" i="4"/>
  <c r="BK623" i="4"/>
  <c r="J623" i="4"/>
  <c r="J69" i="4"/>
  <c r="R623" i="4"/>
  <c r="P680" i="4"/>
  <c r="R680" i="4"/>
  <c r="BK792" i="4"/>
  <c r="J792" i="4"/>
  <c r="J72" i="4" s="1"/>
  <c r="T792" i="4"/>
  <c r="P838" i="4"/>
  <c r="T838" i="4"/>
  <c r="P891" i="4"/>
  <c r="P871" i="4"/>
  <c r="R891" i="4"/>
  <c r="R871" i="4"/>
  <c r="BK93" i="5"/>
  <c r="J93" i="5" s="1"/>
  <c r="J61" i="5" s="1"/>
  <c r="T93" i="5"/>
  <c r="P236" i="5"/>
  <c r="T236" i="5"/>
  <c r="P272" i="5"/>
  <c r="T272" i="5"/>
  <c r="P285" i="5"/>
  <c r="T285" i="5"/>
  <c r="P373" i="5"/>
  <c r="T373" i="5"/>
  <c r="P384" i="5"/>
  <c r="R384" i="5"/>
  <c r="BK407" i="5"/>
  <c r="J407" i="5"/>
  <c r="J70" i="5" s="1"/>
  <c r="R407" i="5"/>
  <c r="R406" i="5" s="1"/>
  <c r="BK87" i="6"/>
  <c r="J87" i="6" s="1"/>
  <c r="J61" i="6" s="1"/>
  <c r="R87" i="6"/>
  <c r="BK106" i="6"/>
  <c r="J106" i="6" s="1"/>
  <c r="J62" i="6" s="1"/>
  <c r="P106" i="6"/>
  <c r="T106" i="6"/>
  <c r="P113" i="6"/>
  <c r="T113" i="6"/>
  <c r="BK122" i="6"/>
  <c r="J122" i="6"/>
  <c r="J65" i="6" s="1"/>
  <c r="R122" i="6"/>
  <c r="BK94" i="2"/>
  <c r="J94" i="2"/>
  <c r="J65" i="2" s="1"/>
  <c r="T94" i="2"/>
  <c r="BK326" i="2"/>
  <c r="J326" i="2"/>
  <c r="J67" i="2" s="1"/>
  <c r="T326" i="2"/>
  <c r="P92" i="3"/>
  <c r="P91" i="3"/>
  <c r="P90" i="3" s="1"/>
  <c r="AU57" i="1" s="1"/>
  <c r="R92" i="3"/>
  <c r="R91" i="3"/>
  <c r="R90" i="3" s="1"/>
  <c r="BK244" i="3"/>
  <c r="J244" i="3"/>
  <c r="J66" i="3"/>
  <c r="T244" i="3"/>
  <c r="BK102" i="4"/>
  <c r="J102" i="4" s="1"/>
  <c r="J65" i="4" s="1"/>
  <c r="T102" i="4"/>
  <c r="P435" i="4"/>
  <c r="T435" i="4"/>
  <c r="P458" i="4"/>
  <c r="R458" i="4"/>
  <c r="BK559" i="4"/>
  <c r="J559" i="4" s="1"/>
  <c r="J68" i="4" s="1"/>
  <c r="T559" i="4"/>
  <c r="P623" i="4"/>
  <c r="T623" i="4"/>
  <c r="BK680" i="4"/>
  <c r="J680" i="4" s="1"/>
  <c r="J71" i="4" s="1"/>
  <c r="T680" i="4"/>
  <c r="P792" i="4"/>
  <c r="R792" i="4"/>
  <c r="BK838" i="4"/>
  <c r="J838" i="4" s="1"/>
  <c r="J73" i="4" s="1"/>
  <c r="R838" i="4"/>
  <c r="BK891" i="4"/>
  <c r="J891" i="4" s="1"/>
  <c r="J78" i="4" s="1"/>
  <c r="T891" i="4"/>
  <c r="T871" i="4"/>
  <c r="P93" i="5"/>
  <c r="P92" i="5"/>
  <c r="R93" i="5"/>
  <c r="BK236" i="5"/>
  <c r="J236" i="5" s="1"/>
  <c r="J63" i="5" s="1"/>
  <c r="R236" i="5"/>
  <c r="BK272" i="5"/>
  <c r="J272" i="5" s="1"/>
  <c r="J64" i="5" s="1"/>
  <c r="R272" i="5"/>
  <c r="BK285" i="5"/>
  <c r="J285" i="5" s="1"/>
  <c r="J65" i="5" s="1"/>
  <c r="R285" i="5"/>
  <c r="BK373" i="5"/>
  <c r="J373" i="5" s="1"/>
  <c r="J66" i="5" s="1"/>
  <c r="R373" i="5"/>
  <c r="BK384" i="5"/>
  <c r="J384" i="5" s="1"/>
  <c r="J67" i="5" s="1"/>
  <c r="T384" i="5"/>
  <c r="P407" i="5"/>
  <c r="P406" i="5" s="1"/>
  <c r="T407" i="5"/>
  <c r="T406" i="5" s="1"/>
  <c r="P87" i="6"/>
  <c r="T87" i="6"/>
  <c r="R106" i="6"/>
  <c r="BK113" i="6"/>
  <c r="J113" i="6"/>
  <c r="J63" i="6" s="1"/>
  <c r="R113" i="6"/>
  <c r="P122" i="6"/>
  <c r="T122" i="6"/>
  <c r="BK319" i="2"/>
  <c r="J319" i="2"/>
  <c r="J66" i="2" s="1"/>
  <c r="BK380" i="2"/>
  <c r="J380" i="2" s="1"/>
  <c r="J68" i="2" s="1"/>
  <c r="BK390" i="2"/>
  <c r="J390" i="2"/>
  <c r="J69" i="2" s="1"/>
  <c r="BK672" i="4"/>
  <c r="J672" i="4" s="1"/>
  <c r="J70" i="4" s="1"/>
  <c r="BK403" i="5"/>
  <c r="J403" i="5"/>
  <c r="J68" i="5" s="1"/>
  <c r="BK422" i="5"/>
  <c r="J422" i="5" s="1"/>
  <c r="J71" i="5" s="1"/>
  <c r="BK396" i="2"/>
  <c r="J396" i="2"/>
  <c r="J70" i="2" s="1"/>
  <c r="BK271" i="3"/>
  <c r="J271" i="3" s="1"/>
  <c r="J67" i="3" s="1"/>
  <c r="BK281" i="3"/>
  <c r="J281" i="3"/>
  <c r="J68" i="3" s="1"/>
  <c r="BK868" i="4"/>
  <c r="J868" i="4" s="1"/>
  <c r="J74" i="4" s="1"/>
  <c r="BK872" i="4"/>
  <c r="J872" i="4"/>
  <c r="J76" i="4" s="1"/>
  <c r="BK878" i="4"/>
  <c r="J878" i="4" s="1"/>
  <c r="J77" i="4" s="1"/>
  <c r="BK229" i="5"/>
  <c r="J229" i="5"/>
  <c r="J62" i="5" s="1"/>
  <c r="BK119" i="6"/>
  <c r="J119" i="6" s="1"/>
  <c r="J64" i="6" s="1"/>
  <c r="E48" i="6"/>
  <c r="J79" i="6"/>
  <c r="BE88" i="6"/>
  <c r="BE94" i="6"/>
  <c r="BE101" i="6"/>
  <c r="BE104" i="6"/>
  <c r="BE111" i="6"/>
  <c r="BE114" i="6"/>
  <c r="BE116" i="6"/>
  <c r="BE120" i="6"/>
  <c r="BE123" i="6"/>
  <c r="BE129" i="6"/>
  <c r="BE131" i="6"/>
  <c r="BE133" i="6"/>
  <c r="BE135" i="6"/>
  <c r="BE137" i="6"/>
  <c r="F55" i="6"/>
  <c r="BE91" i="6"/>
  <c r="BE97" i="6"/>
  <c r="BE99" i="6"/>
  <c r="BE107" i="6"/>
  <c r="BE125" i="6"/>
  <c r="BE127" i="6"/>
  <c r="J52" i="5"/>
  <c r="E81" i="5"/>
  <c r="BE94" i="5"/>
  <c r="BE100" i="5"/>
  <c r="BE118" i="5"/>
  <c r="BE130" i="5"/>
  <c r="BE161" i="5"/>
  <c r="BE169" i="5"/>
  <c r="BE201" i="5"/>
  <c r="BE207" i="5"/>
  <c r="BE217" i="5"/>
  <c r="BE223" i="5"/>
  <c r="BE230" i="5"/>
  <c r="BE249" i="5"/>
  <c r="BE255" i="5"/>
  <c r="BE273" i="5"/>
  <c r="BE279" i="5"/>
  <c r="BE292" i="5"/>
  <c r="BE306" i="5"/>
  <c r="BE322" i="5"/>
  <c r="BE330" i="5"/>
  <c r="BE347" i="5"/>
  <c r="BE374" i="5"/>
  <c r="BE380" i="5"/>
  <c r="BE385" i="5"/>
  <c r="BE397" i="5"/>
  <c r="BE414" i="5"/>
  <c r="BE423" i="5"/>
  <c r="BE430" i="5"/>
  <c r="F55" i="5"/>
  <c r="BE106" i="5"/>
  <c r="BE112" i="5"/>
  <c r="BE124" i="5"/>
  <c r="BE136" i="5"/>
  <c r="BE148" i="5"/>
  <c r="BE155" i="5"/>
  <c r="BE177" i="5"/>
  <c r="BE183" i="5"/>
  <c r="BE213" i="5"/>
  <c r="BE237" i="5"/>
  <c r="BE244" i="5"/>
  <c r="BE261" i="5"/>
  <c r="BE266" i="5"/>
  <c r="BE286" i="5"/>
  <c r="BE297" i="5"/>
  <c r="BE301" i="5"/>
  <c r="BE310" i="5"/>
  <c r="BE318" i="5"/>
  <c r="BE326" i="5"/>
  <c r="BE336" i="5"/>
  <c r="BE341" i="5"/>
  <c r="BE351" i="5"/>
  <c r="BE358" i="5"/>
  <c r="BE365" i="5"/>
  <c r="BE391" i="5"/>
  <c r="BE404" i="5"/>
  <c r="BE408" i="5"/>
  <c r="BE420" i="5"/>
  <c r="E50" i="4"/>
  <c r="F59" i="4"/>
  <c r="BE103" i="4"/>
  <c r="BE113" i="4"/>
  <c r="BE118" i="4"/>
  <c r="BE123" i="4"/>
  <c r="BE129" i="4"/>
  <c r="BE135" i="4"/>
  <c r="BE141" i="4"/>
  <c r="BE153" i="4"/>
  <c r="BE186" i="4"/>
  <c r="BE197" i="4"/>
  <c r="BE218" i="4"/>
  <c r="BE234" i="4"/>
  <c r="BE249" i="4"/>
  <c r="BE264" i="4"/>
  <c r="BE282" i="4"/>
  <c r="BE288" i="4"/>
  <c r="BE308" i="4"/>
  <c r="BE324" i="4"/>
  <c r="BE339" i="4"/>
  <c r="BE345" i="4"/>
  <c r="BE351" i="4"/>
  <c r="BE381" i="4"/>
  <c r="BE386" i="4"/>
  <c r="BE393" i="4"/>
  <c r="BE397" i="4"/>
  <c r="BE409" i="4"/>
  <c r="BE413" i="4"/>
  <c r="BE452" i="4"/>
  <c r="BE465" i="4"/>
  <c r="BE472" i="4"/>
  <c r="BE477" i="4"/>
  <c r="BE483" i="4"/>
  <c r="BE498" i="4"/>
  <c r="BE503" i="4"/>
  <c r="BE514" i="4"/>
  <c r="BE534" i="4"/>
  <c r="BE544" i="4"/>
  <c r="BE567" i="4"/>
  <c r="BE577" i="4"/>
  <c r="BE586" i="4"/>
  <c r="BE592" i="4"/>
  <c r="BE604" i="4"/>
  <c r="BE624" i="4"/>
  <c r="BE632" i="4"/>
  <c r="BE648" i="4"/>
  <c r="BE656" i="4"/>
  <c r="BE673" i="4"/>
  <c r="BE681" i="4"/>
  <c r="BE692" i="4"/>
  <c r="BE696" i="4"/>
  <c r="BE702" i="4"/>
  <c r="BE708" i="4"/>
  <c r="BE718" i="4"/>
  <c r="BE722" i="4"/>
  <c r="BE738" i="4"/>
  <c r="BE743" i="4"/>
  <c r="BE764" i="4"/>
  <c r="BE768" i="4"/>
  <c r="BE777" i="4"/>
  <c r="BE782" i="4"/>
  <c r="BE793" i="4"/>
  <c r="BE811" i="4"/>
  <c r="BE815" i="4"/>
  <c r="BE839" i="4"/>
  <c r="BE853" i="4"/>
  <c r="BE873" i="4"/>
  <c r="BE885" i="4"/>
  <c r="BE892" i="4"/>
  <c r="BE898" i="4"/>
  <c r="J56" i="4"/>
  <c r="BE108" i="4"/>
  <c r="BE147" i="4"/>
  <c r="BE159" i="4"/>
  <c r="BE165" i="4"/>
  <c r="BE173" i="4"/>
  <c r="BE192" i="4"/>
  <c r="BE202" i="4"/>
  <c r="BE208" i="4"/>
  <c r="BE213" i="4"/>
  <c r="BE223" i="4"/>
  <c r="BE229" i="4"/>
  <c r="BE239" i="4"/>
  <c r="BE244" i="4"/>
  <c r="BE254" i="4"/>
  <c r="BE259" i="4"/>
  <c r="BE270" i="4"/>
  <c r="BE276" i="4"/>
  <c r="BE294" i="4"/>
  <c r="BE300" i="4"/>
  <c r="BE318" i="4"/>
  <c r="BE333" i="4"/>
  <c r="BE401" i="4"/>
  <c r="BE419" i="4"/>
  <c r="BE429" i="4"/>
  <c r="BE436" i="4"/>
  <c r="BE442" i="4"/>
  <c r="BE448" i="4"/>
  <c r="BE459" i="4"/>
  <c r="BE493" i="4"/>
  <c r="BE529" i="4"/>
  <c r="BE546" i="4"/>
  <c r="BE548" i="4"/>
  <c r="BE554" i="4"/>
  <c r="BE560" i="4"/>
  <c r="BE572" i="4"/>
  <c r="BE598" i="4"/>
  <c r="BE610" i="4"/>
  <c r="BE617" i="4"/>
  <c r="BE640" i="4"/>
  <c r="BE664" i="4"/>
  <c r="BE687" i="4"/>
  <c r="BE712" i="4"/>
  <c r="BE728" i="4"/>
  <c r="BE732" i="4"/>
  <c r="BE748" i="4"/>
  <c r="BE752" i="4"/>
  <c r="BE756" i="4"/>
  <c r="BE760" i="4"/>
  <c r="BE772" i="4"/>
  <c r="BE787" i="4"/>
  <c r="BE799" i="4"/>
  <c r="BE805" i="4"/>
  <c r="BE821" i="4"/>
  <c r="BE827" i="4"/>
  <c r="BE833" i="4"/>
  <c r="BE848" i="4"/>
  <c r="BE858" i="4"/>
  <c r="BE863" i="4"/>
  <c r="BE869" i="4"/>
  <c r="BE879" i="4"/>
  <c r="F59" i="3"/>
  <c r="BE93" i="3"/>
  <c r="BE99" i="3"/>
  <c r="BE111" i="3"/>
  <c r="BE184" i="3"/>
  <c r="BE192" i="3"/>
  <c r="BE226" i="3"/>
  <c r="BE257" i="3"/>
  <c r="BE265" i="3"/>
  <c r="BE136" i="3"/>
  <c r="BE158" i="3"/>
  <c r="BE166" i="3"/>
  <c r="BE178" i="3"/>
  <c r="BE198" i="3"/>
  <c r="BE208" i="3"/>
  <c r="BE218" i="3"/>
  <c r="BE272" i="3"/>
  <c r="BE282" i="3"/>
  <c r="BK93" i="2"/>
  <c r="J93" i="2" s="1"/>
  <c r="J64" i="2" s="1"/>
  <c r="E50" i="3"/>
  <c r="J56" i="3"/>
  <c r="BE105" i="3"/>
  <c r="BE118" i="3"/>
  <c r="BE124" i="3"/>
  <c r="BE143" i="3"/>
  <c r="BE149" i="3"/>
  <c r="BE172" i="3"/>
  <c r="BE202" i="3"/>
  <c r="BE212" i="3"/>
  <c r="BE232" i="3"/>
  <c r="BE238" i="3"/>
  <c r="BE245" i="3"/>
  <c r="BE251" i="3"/>
  <c r="J56" i="2"/>
  <c r="E80" i="2"/>
  <c r="BE101" i="2"/>
  <c r="BE120" i="2"/>
  <c r="BE137" i="2"/>
  <c r="BE144" i="2"/>
  <c r="BE150" i="2"/>
  <c r="BE177" i="2"/>
  <c r="BE211" i="2"/>
  <c r="BE222" i="2"/>
  <c r="BE239" i="2"/>
  <c r="BE249" i="2"/>
  <c r="BE263" i="2"/>
  <c r="BE271" i="2"/>
  <c r="BE285" i="2"/>
  <c r="BE307" i="2"/>
  <c r="BE313" i="2"/>
  <c r="BE320" i="2"/>
  <c r="BE334" i="2"/>
  <c r="BE364" i="2"/>
  <c r="BE372" i="2"/>
  <c r="BE381" i="2"/>
  <c r="F59" i="2"/>
  <c r="BE95" i="2"/>
  <c r="BE107" i="2"/>
  <c r="BE113" i="2"/>
  <c r="BE164" i="2"/>
  <c r="BE186" i="2"/>
  <c r="BE192" i="2"/>
  <c r="BE205" i="2"/>
  <c r="BE216" i="2"/>
  <c r="BE233" i="2"/>
  <c r="BE255" i="2"/>
  <c r="BE275" i="2"/>
  <c r="BE281" i="2"/>
  <c r="BE291" i="2"/>
  <c r="BE301" i="2"/>
  <c r="BE327" i="2"/>
  <c r="BE342" i="2"/>
  <c r="BE348" i="2"/>
  <c r="BE358" i="2"/>
  <c r="BE391" i="2"/>
  <c r="BE397" i="2"/>
  <c r="F36" i="2"/>
  <c r="BA56" i="1" s="1"/>
  <c r="F38" i="2"/>
  <c r="BC56" i="1" s="1"/>
  <c r="AS54" i="1"/>
  <c r="F37" i="3"/>
  <c r="BB57" i="1"/>
  <c r="F38" i="3"/>
  <c r="BC57" i="1"/>
  <c r="J36" i="4"/>
  <c r="AW58" i="1" s="1"/>
  <c r="F36" i="4"/>
  <c r="BA58" i="1"/>
  <c r="F39" i="4"/>
  <c r="BD58" i="1" s="1"/>
  <c r="F35" i="5"/>
  <c r="BB59" i="1"/>
  <c r="F34" i="5"/>
  <c r="BA59" i="1" s="1"/>
  <c r="F37" i="5"/>
  <c r="BD59" i="1"/>
  <c r="J34" i="6"/>
  <c r="AW60" i="1" s="1"/>
  <c r="F37" i="6"/>
  <c r="BD60" i="1"/>
  <c r="F37" i="2"/>
  <c r="BB56" i="1" s="1"/>
  <c r="J36" i="2"/>
  <c r="AW56" i="1"/>
  <c r="F39" i="2"/>
  <c r="BD56" i="1" s="1"/>
  <c r="J36" i="3"/>
  <c r="AW57" i="1"/>
  <c r="F36" i="3"/>
  <c r="BA57" i="1" s="1"/>
  <c r="F39" i="3"/>
  <c r="BD57" i="1"/>
  <c r="F37" i="4"/>
  <c r="BB58" i="1" s="1"/>
  <c r="F38" i="4"/>
  <c r="BC58" i="1" s="1"/>
  <c r="J34" i="5"/>
  <c r="AW59" i="1" s="1"/>
  <c r="F36" i="5"/>
  <c r="BC59" i="1" s="1"/>
  <c r="F34" i="6"/>
  <c r="BA60" i="1" s="1"/>
  <c r="F36" i="6"/>
  <c r="BC60" i="1" s="1"/>
  <c r="F35" i="6"/>
  <c r="BB60" i="1" s="1"/>
  <c r="P86" i="6" l="1"/>
  <c r="P85" i="6" s="1"/>
  <c r="AU60" i="1" s="1"/>
  <c r="R92" i="5"/>
  <c r="R91" i="5" s="1"/>
  <c r="T101" i="4"/>
  <c r="T100" i="4" s="1"/>
  <c r="T92" i="5"/>
  <c r="T91" i="5" s="1"/>
  <c r="P101" i="4"/>
  <c r="P100" i="4" s="1"/>
  <c r="AU58" i="1" s="1"/>
  <c r="T91" i="3"/>
  <c r="T90" i="3"/>
  <c r="R93" i="2"/>
  <c r="R92" i="2" s="1"/>
  <c r="T86" i="6"/>
  <c r="T85" i="6"/>
  <c r="P91" i="5"/>
  <c r="AU59" i="1" s="1"/>
  <c r="T93" i="2"/>
  <c r="T92" i="2"/>
  <c r="R86" i="6"/>
  <c r="R85" i="6" s="1"/>
  <c r="R101" i="4"/>
  <c r="R100" i="4" s="1"/>
  <c r="P93" i="2"/>
  <c r="P92" i="2" s="1"/>
  <c r="AU56" i="1" s="1"/>
  <c r="BK101" i="4"/>
  <c r="J101" i="4" s="1"/>
  <c r="J64" i="4" s="1"/>
  <c r="BK86" i="6"/>
  <c r="J86" i="6" s="1"/>
  <c r="J60" i="6" s="1"/>
  <c r="BK91" i="3"/>
  <c r="J91" i="3"/>
  <c r="J64" i="3" s="1"/>
  <c r="BK871" i="4"/>
  <c r="J871" i="4" s="1"/>
  <c r="J75" i="4" s="1"/>
  <c r="BK92" i="5"/>
  <c r="J92" i="5" s="1"/>
  <c r="J60" i="5" s="1"/>
  <c r="BK406" i="5"/>
  <c r="J406" i="5"/>
  <c r="J69" i="5" s="1"/>
  <c r="BK92" i="2"/>
  <c r="J92" i="2"/>
  <c r="F35" i="2"/>
  <c r="AZ56" i="1" s="1"/>
  <c r="BD55" i="1"/>
  <c r="F33" i="5"/>
  <c r="AZ59" i="1" s="1"/>
  <c r="F33" i="6"/>
  <c r="AZ60" i="1" s="1"/>
  <c r="J35" i="2"/>
  <c r="AV56" i="1" s="1"/>
  <c r="AT56" i="1" s="1"/>
  <c r="J35" i="3"/>
  <c r="AV57" i="1"/>
  <c r="AT57" i="1" s="1"/>
  <c r="BB55" i="1"/>
  <c r="AX55" i="1"/>
  <c r="BA55" i="1"/>
  <c r="BC55" i="1"/>
  <c r="AY55" i="1" s="1"/>
  <c r="J35" i="4"/>
  <c r="AV58" i="1" s="1"/>
  <c r="AT58" i="1" s="1"/>
  <c r="J33" i="6"/>
  <c r="AV60" i="1"/>
  <c r="AT60" i="1"/>
  <c r="J32" i="2"/>
  <c r="AG56" i="1" s="1"/>
  <c r="F35" i="3"/>
  <c r="AZ57" i="1"/>
  <c r="F35" i="4"/>
  <c r="AZ58" i="1" s="1"/>
  <c r="J33" i="5"/>
  <c r="AV59" i="1"/>
  <c r="AT59" i="1"/>
  <c r="BK90" i="3" l="1"/>
  <c r="J90" i="3" s="1"/>
  <c r="J63" i="3" s="1"/>
  <c r="BK100" i="4"/>
  <c r="J100" i="4" s="1"/>
  <c r="J63" i="4" s="1"/>
  <c r="BK91" i="5"/>
  <c r="J91" i="5"/>
  <c r="J59" i="5" s="1"/>
  <c r="BK85" i="6"/>
  <c r="J85" i="6"/>
  <c r="J59" i="6"/>
  <c r="AN56" i="1"/>
  <c r="J63" i="2"/>
  <c r="J41" i="2"/>
  <c r="AU55" i="1"/>
  <c r="AU54" i="1"/>
  <c r="BD54" i="1"/>
  <c r="W33" i="1"/>
  <c r="BB54" i="1"/>
  <c r="W31" i="1"/>
  <c r="BC54" i="1"/>
  <c r="W32" i="1"/>
  <c r="BA54" i="1"/>
  <c r="W30" i="1"/>
  <c r="AZ55" i="1"/>
  <c r="AW55" i="1"/>
  <c r="AZ54" i="1" l="1"/>
  <c r="AV54" i="1" s="1"/>
  <c r="AK29" i="1" s="1"/>
  <c r="AW54" i="1"/>
  <c r="AK30" i="1" s="1"/>
  <c r="J30" i="6"/>
  <c r="AG60" i="1"/>
  <c r="J32" i="3"/>
  <c r="AG57" i="1" s="1"/>
  <c r="J30" i="5"/>
  <c r="AG59" i="1"/>
  <c r="J32" i="4"/>
  <c r="AG58" i="1" s="1"/>
  <c r="AV55" i="1"/>
  <c r="AT55" i="1"/>
  <c r="AY54" i="1"/>
  <c r="AX54" i="1"/>
  <c r="J39" i="5" l="1"/>
  <c r="J39" i="6"/>
  <c r="J41" i="3"/>
  <c r="J41" i="4"/>
  <c r="AN57" i="1"/>
  <c r="AN58" i="1"/>
  <c r="AN59" i="1"/>
  <c r="AN60" i="1"/>
  <c r="AT54" i="1"/>
  <c r="AG55" i="1"/>
  <c r="AG54" i="1"/>
  <c r="AK26" i="1" s="1"/>
  <c r="AK35" i="1" s="1"/>
  <c r="W29" i="1"/>
  <c r="AN54" i="1" l="1"/>
  <c r="AN55" i="1"/>
</calcChain>
</file>

<file path=xl/sharedStrings.xml><?xml version="1.0" encoding="utf-8"?>
<sst xmlns="http://schemas.openxmlformats.org/spreadsheetml/2006/main" count="17152" uniqueCount="1779">
  <si>
    <t>Export Komplet</t>
  </si>
  <si>
    <t>VZ</t>
  </si>
  <si>
    <t>2.0</t>
  </si>
  <si>
    <t>ZAMOK</t>
  </si>
  <si>
    <t>False</t>
  </si>
  <si>
    <t>{a4be1052-6ab8-4e85-8496-96050826a247}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</si>
  <si>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</si>
  <si>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</si>
  <si>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</si>
  <si>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</si>
  <si>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</si>
  <si>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</si>
  <si>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</si>
  <si>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</si>
  <si>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2878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</si>
  <si>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</si>
  <si>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</si>
  <si>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Protipovodňová opatření v Kopřivnici, Drnholec nad Lubinou - lokalita na Holotě</t>
  </si>
  <si>
    <t>KSO:</t>
  </si>
  <si>
    <t/>
  </si>
  <si>
    <t>CC-CZ:</t>
  </si>
  <si>
    <t>Místo:</t>
  </si>
  <si>
    <t>k.ú. Drnholec nad Lubinou</t>
  </si>
  <si>
    <t>Datum:</t>
  </si>
  <si>
    <t>15. 11. 2021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</si>
  <si>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</si>
  <si>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</si>
  <si>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</si>
  <si>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</si>
  <si>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</si>
  <si>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</si>
  <si>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</si>
  <si>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28597044</t>
  </si>
  <si>
    <t>AGPOL s.r.o., Jungmannova 153/12, 77900 Olomouc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</si>
  <si>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</si>
  <si>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</si>
  <si>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</si>
  <si>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</si>
  <si>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</si>
  <si>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</si>
  <si>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</si>
  <si>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</si>
  <si>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</si>
  <si>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</si>
  <si>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</si>
  <si>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</si>
  <si>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</si>
  <si>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</si>
  <si>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</si>
  <si>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</si>
  <si>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</si>
  <si>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</si>
  <si>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</si>
  <si>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</si>
  <si>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</si>
  <si>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</si>
  <si>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</si>
  <si>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</si>
  <si>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</si>
  <si>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</si>
  <si>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</si>
  <si>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</si>
  <si>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</si>
  <si>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</si>
  <si>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</si>
  <si>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</si>
  <si>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</si>
  <si>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</si>
  <si>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</si>
  <si>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</si>
  <si>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</si>
  <si>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</si>
  <si>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</si>
  <si>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</si>
  <si>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</si>
  <si>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</si>
  <si>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</si>
  <si>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Průleh s protipovodňovou hrázkou, zatrubnění</t>
  </si>
  <si>
    <t>STA</t>
  </si>
  <si>
    <t>1</t>
  </si>
  <si>
    <t>{9b60db6d-b605-435c-a155-a4d6594595cf}</t>
  </si>
  <si>
    <t>2</t>
  </si>
  <si>
    <t>/</t>
  </si>
  <si>
    <t>SO 01.1</t>
  </si>
  <si>
    <t>Protipovodňová hrázka (poldr)</t>
  </si>
  <si>
    <t>Soupis</t>
  </si>
  <si>
    <t>{b7215d41-fcd4-42a1-a570-8d9975e1ca70}</t>
  </si>
  <si>
    <t>SO 01.2</t>
  </si>
  <si>
    <t>Svodný průleh</t>
  </si>
  <si>
    <t>{8af8edda-8770-4b24-8a4f-ca16347b83ad}</t>
  </si>
  <si>
    <t>SO 01.3</t>
  </si>
  <si>
    <t>Dešťová kanalizace (zatrubnění)</t>
  </si>
  <si>
    <t>{c1c4a4d7-12c6-4459-bffa-1180f01b545f}</t>
  </si>
  <si>
    <t>SO 04</t>
  </si>
  <si>
    <t>Úprava melioračních objektů</t>
  </si>
  <si>
    <t>{89583af6-de1b-4881-af55-90ca48aa516b}</t>
  </si>
  <si>
    <t>VRN 01</t>
  </si>
  <si>
    <t>Vedlejší rozpočtové náklady SO 01, SO 04</t>
  </si>
  <si>
    <t>{ee14e01f-4e81-4f01-9c42-cde5daef111e}</t>
  </si>
  <si>
    <t>KRYCÍ LIST SOUPISU PRACÍ</t>
  </si>
  <si>
    <t>Objekt:</t>
  </si>
  <si>
    <t>SO 01 - Průleh s protipovodňovou hrázkou, zatrubnění</t>
  </si>
  <si>
    <t>Soupis:</t>
  </si>
  <si>
    <t>SO 01.1 - Protipovodňová hrázka (poldr)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</si>
  <si>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</si>
  <si>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</si>
  <si>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</si>
  <si>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</si>
  <si>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</si>
  <si>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</si>
  <si>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</si>
  <si>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</si>
  <si>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</si>
  <si>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</si>
  <si>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</si>
  <si>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</si>
  <si>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</si>
  <si>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</si>
  <si>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</si>
  <si>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</si>
  <si>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</si>
  <si>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</si>
  <si>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</si>
  <si>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</si>
  <si>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</si>
  <si>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</si>
  <si>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</si>
  <si>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</si>
  <si>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</si>
  <si>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</si>
  <si>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</si>
  <si>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</si>
  <si>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</si>
  <si>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</si>
  <si>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s uvažovaným průměrným přítokem do 500 l/min</t>
  </si>
  <si>
    <t>hod</t>
  </si>
  <si>
    <t>4</t>
  </si>
  <si>
    <t>579571206</t>
  </si>
  <si>
    <t>Online PSC</t>
  </si>
  <si>
    <t>https://podminky.urs.cz/item/CS_URS_2021_01/115101201</t>
  </si>
  <si>
    <t>VV</t>
  </si>
  <si>
    <t xml:space="preserve">viz D.1.1.1 </t>
  </si>
  <si>
    <t>při zakládání objektu - předpoklad</t>
  </si>
  <si>
    <t>150</t>
  </si>
  <si>
    <t>Součet</t>
  </si>
  <si>
    <t>115101301</t>
  </si>
  <si>
    <t>Pohotovost záložní čerpací soupravy pro dopravní výšku do 10 m s uvažovaným průměrným přítokem do 500 l/min</t>
  </si>
  <si>
    <t>den</t>
  </si>
  <si>
    <t>-269549525</t>
  </si>
  <si>
    <t>https://podminky.urs.cz/item/CS_URS_2021_01/115101301</t>
  </si>
  <si>
    <t>10</t>
  </si>
  <si>
    <t>3</t>
  </si>
  <si>
    <t>121151125</t>
  </si>
  <si>
    <t>Sejmutí ornice strojně při souvislé ploše přes 500 m2, tl. vrstvy přes 250 do 300 mm</t>
  </si>
  <si>
    <t>m2</t>
  </si>
  <si>
    <t>-186022978</t>
  </si>
  <si>
    <t>https://podminky.urs.cz/item/CS_URS_2021_01/121151125</t>
  </si>
  <si>
    <t>viz D.1.1.1 - 7</t>
  </si>
  <si>
    <t>sejmutí ornice</t>
  </si>
  <si>
    <t>4829</t>
  </si>
  <si>
    <t>122251104</t>
  </si>
  <si>
    <t>Odkopávky a prokopávky nezapažené strojně v hornině třídy těžitelnosti I skupiny 3 přes 100 do 500 m3</t>
  </si>
  <si>
    <t>m3</t>
  </si>
  <si>
    <t>1946796980</t>
  </si>
  <si>
    <t>https://podminky.urs.cz/item/CS_URS_2021_01/122251104</t>
  </si>
  <si>
    <t xml:space="preserve">ornice z meziskládky </t>
  </si>
  <si>
    <t>2235*0,1</t>
  </si>
  <si>
    <t>2010*0,1</t>
  </si>
  <si>
    <t>5</t>
  </si>
  <si>
    <t>122251406</t>
  </si>
  <si>
    <t>Vykopávky v zemnících na suchu strojně zapažených i nezapažených v hornině třídy těžitelnosti I skupiny 3 přes 1 000 do 5 000 m3</t>
  </si>
  <si>
    <t>-1136296334</t>
  </si>
  <si>
    <t>https://podminky.urs.cz/item/CS_URS_2021_01/122251406</t>
  </si>
  <si>
    <t>výkopy v zemníku - chybějící zemina</t>
  </si>
  <si>
    <t>potřebná zemina</t>
  </si>
  <si>
    <t>"násyp hráze"1689</t>
  </si>
  <si>
    <t>"zásyp klínu"2203</t>
  </si>
  <si>
    <t>Mezisoučet</t>
  </si>
  <si>
    <t>odpočet zeminy z výkopu (použito 85%)</t>
  </si>
  <si>
    <t>-1522*0,85</t>
  </si>
  <si>
    <t>-45,5*0,85</t>
  </si>
  <si>
    <t>-134*0,85</t>
  </si>
  <si>
    <t>"zásyp"-75</t>
  </si>
  <si>
    <t>"ze svodného průlehu SO 01.2"-702*0,85</t>
  </si>
  <si>
    <t>"zásyp"-60</t>
  </si>
  <si>
    <t>6</t>
  </si>
  <si>
    <t>129001101</t>
  </si>
  <si>
    <t>Příplatek k cenám vykopávek za ztížení vykopávky v blízkosti podzemního vedení nebo výbušnin v horninách jakékoliv třídy</t>
  </si>
  <si>
    <t>531226556</t>
  </si>
  <si>
    <t>https://podminky.urs.cz/item/CS_URS_2021_01/129001101</t>
  </si>
  <si>
    <t>rýha pro přeizolování potrubí</t>
  </si>
  <si>
    <t>0,5*0,8*13,5</t>
  </si>
  <si>
    <t>0,5*0,8*8,5</t>
  </si>
  <si>
    <t>7</t>
  </si>
  <si>
    <t>131251106</t>
  </si>
  <si>
    <t>Hloubení nezapažených jam a zářezů strojně s urovnáním dna do předepsaného profilu a spádu v hornině třídy těžitelnosti I skupiny 3 přes 1 000 do 5 000 m3</t>
  </si>
  <si>
    <t>-118683772</t>
  </si>
  <si>
    <t>https://podminky.urs.cz/item/CS_URS_2021_01/131251106</t>
  </si>
  <si>
    <t>výkopy</t>
  </si>
  <si>
    <t>1522</t>
  </si>
  <si>
    <t>8</t>
  </si>
  <si>
    <t>132251104</t>
  </si>
  <si>
    <t>Hloubení nezapažených rýh šířky do 800 mm strojně s urovnáním dna do předepsaného profilu a spádu v hornině třídy těžitelnosti I skupiny 3 přes 100 m3</t>
  </si>
  <si>
    <t>744597016</t>
  </si>
  <si>
    <t>https://podminky.urs.cz/item/CS_URS_2021_01/132251104</t>
  </si>
  <si>
    <t>viz D.1.1.1 - 7, -8</t>
  </si>
  <si>
    <t>rýhy pro prahy</t>
  </si>
  <si>
    <t>45,5</t>
  </si>
  <si>
    <t>rýha drén</t>
  </si>
  <si>
    <t>134</t>
  </si>
  <si>
    <t>1,2*0,8*13,5</t>
  </si>
  <si>
    <t>0,7*0,8*8,5</t>
  </si>
  <si>
    <t>rýha práh okolo bez.přelivu</t>
  </si>
  <si>
    <t>25</t>
  </si>
  <si>
    <t>9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</si>
  <si>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</si>
  <si>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</si>
  <si>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293507035</t>
  </si>
  <si>
    <t>https://podminky.urs.cz/item/CS_URS_2021_01/162351103</t>
  </si>
  <si>
    <t>ornice na meziskládku</t>
  </si>
  <si>
    <t>4829*0,3</t>
  </si>
  <si>
    <t>výkopy na meziskládku (místo hrázee)</t>
  </si>
  <si>
    <t>"výkop hráz"1522</t>
  </si>
  <si>
    <t>"rýhy"179,5</t>
  </si>
  <si>
    <t>ze zemníku na meziskládku (místo hráze)</t>
  </si>
  <si>
    <t>1714,025</t>
  </si>
  <si>
    <t>ornice zpět k ohumusování</t>
  </si>
  <si>
    <t>424,5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</si>
  <si>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</si>
  <si>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</si>
  <si>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-1976090243</t>
  </si>
  <si>
    <t>https://podminky.urs.cz/item/CS_URS_2021_01/162751117</t>
  </si>
  <si>
    <t>odvoz přebytku (nevhodné) zeminy na skládku</t>
  </si>
  <si>
    <t>výkopy (15%)</t>
  </si>
  <si>
    <t>"výkop hráz"1522*0,15</t>
  </si>
  <si>
    <t>"rýhy"179,5*0,15</t>
  </si>
  <si>
    <t>"rýha práh přeliv"25</t>
  </si>
  <si>
    <t>11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</si>
  <si>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</si>
  <si>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</si>
  <si>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-1174042678</t>
  </si>
  <si>
    <t>https://podminky.urs.cz/item/CS_URS_2021_01/162751119</t>
  </si>
  <si>
    <t>odvoz na skládku do 15km</t>
  </si>
  <si>
    <t>280,225*5</t>
  </si>
  <si>
    <t>12</t>
  </si>
  <si>
    <t>167151111</t>
  </si>
  <si>
    <t>Nakládání, skládání a překládání neulehlého výkopku nebo sypaniny strojně nakládání, množství přes 100 m3, z hornin třídy těžitelnosti I, skupiny 1 až 3</t>
  </si>
  <si>
    <t>1425281234</t>
  </si>
  <si>
    <t>https://podminky.urs.cz/item/CS_URS_2021_01/167151111</t>
  </si>
  <si>
    <t>zpět k zásypu</t>
  </si>
  <si>
    <t>75</t>
  </si>
  <si>
    <t>zásyp klín</t>
  </si>
  <si>
    <t>2203</t>
  </si>
  <si>
    <t>pro násyp hráze</t>
  </si>
  <si>
    <t>1689</t>
  </si>
  <si>
    <t>nevhodná zemina na skládku</t>
  </si>
  <si>
    <t>13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</si>
  <si>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</si>
  <si>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</si>
  <si>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-586678859</t>
  </si>
  <si>
    <t>https://podminky.urs.cz/item/CS_URS_2021_01/171103201</t>
  </si>
  <si>
    <t>násyp hráze zeminou ze zemníku</t>
  </si>
  <si>
    <t>14</t>
  </si>
  <si>
    <t>171151101</t>
  </si>
  <si>
    <t>Hutnění boků násypů z hornin soudržných a sypkých pro jakýkoliv sklon, délku a míru zhutnění svahu</t>
  </si>
  <si>
    <t>-739115481</t>
  </si>
  <si>
    <t>https://podminky.urs.cz/item/CS_URS_2021_01/171151101</t>
  </si>
  <si>
    <t>2008</t>
  </si>
  <si>
    <t>171152501</t>
  </si>
  <si>
    <t>Zhutnění podloží pod násypy z rostlé horniny třídy těžitelnosti I a II, skupiny 1 až 4 z hornin soudružných a nesoudržných</t>
  </si>
  <si>
    <t>-969211025</t>
  </si>
  <si>
    <t>https://podminky.urs.cz/item/CS_URS_2021_01/171152501</t>
  </si>
  <si>
    <t>pod hráz</t>
  </si>
  <si>
    <t>345*8,0</t>
  </si>
  <si>
    <t>16</t>
  </si>
  <si>
    <t>171201201</t>
  </si>
  <si>
    <t>Uložení sypaniny na skládky nebo meziskládky bez hutnění s upravením uložené sypaniny do předepsaného tvaru</t>
  </si>
  <si>
    <t>1034238707</t>
  </si>
  <si>
    <t>https://podminky.urs.cz/item/CS_URS_2021_01/171201201</t>
  </si>
  <si>
    <t>uložení na mezideponii</t>
  </si>
  <si>
    <t>ornice</t>
  </si>
  <si>
    <t>1448,7</t>
  </si>
  <si>
    <t>ze zemníku na meziskládku</t>
  </si>
  <si>
    <t>17</t>
  </si>
  <si>
    <t>171201221</t>
  </si>
  <si>
    <t>Poplatek za uložení stavebního odpadu na skládce (skládkovné) zeminy a kamení zatříděného do Katalogu odpadů pod kódem 17 05 04</t>
  </si>
  <si>
    <t>t</t>
  </si>
  <si>
    <t>615918983</t>
  </si>
  <si>
    <t>https://podminky.urs.cz/item/CS_URS_2021_01/171201221</t>
  </si>
  <si>
    <t>předpoklad tabulkové objemové hmotnosti 1800 kg/m3</t>
  </si>
  <si>
    <t>280,225*1,8</t>
  </si>
  <si>
    <t>18</t>
  </si>
  <si>
    <t>174101101</t>
  </si>
  <si>
    <t>Zásyp sypaninou z jakékoliv horniny strojně s uložením výkopku ve vrstvách se zhutněním jam, šachet, rýh nebo kolem objektů v těchto vykopávkách</t>
  </si>
  <si>
    <t>-511225838</t>
  </si>
  <si>
    <t>https://podminky.urs.cz/item/CS_URS_2021_01/174101101</t>
  </si>
  <si>
    <t xml:space="preserve">zpětný zásyp </t>
  </si>
  <si>
    <t>"klín"2203</t>
  </si>
  <si>
    <t>19</t>
  </si>
  <si>
    <t>181351113</t>
  </si>
  <si>
    <t>Rozprostření a urovnání ornice v rovině nebo ve svahu sklonu do 1:5 strojně při souvislé ploše přes 500 m2, tl. vrstvy do 200 mm</t>
  </si>
  <si>
    <t>910342348</t>
  </si>
  <si>
    <t>https://podminky.urs.cz/item/CS_URS_2021_01/181351113</t>
  </si>
  <si>
    <t>ohumusování v rovině</t>
  </si>
  <si>
    <t>2235</t>
  </si>
  <si>
    <t>20</t>
  </si>
  <si>
    <t>181351115</t>
  </si>
  <si>
    <t>Rozprostření a urovnání ornice v rovině nebo ve svahu sklonu do 1:5 strojně při souvislé ploše přes 500 m2, tl. vrstvy přes 250 do 300 mm</t>
  </si>
  <si>
    <t>-559369260</t>
  </si>
  <si>
    <t>https://podminky.urs.cz/item/CS_URS_2021_01/181351115</t>
  </si>
  <si>
    <t>přebytek ornice</t>
  </si>
  <si>
    <t>sejmutá"4829*0,3"</t>
  </si>
  <si>
    <t>odpočet použité"-424,5</t>
  </si>
  <si>
    <t>1024,2/0,3</t>
  </si>
  <si>
    <t>181451121</t>
  </si>
  <si>
    <t>Založení trávníku na půdě předem připravené plochy přes 1000 m2 výsevem včetně utažení lučního v rovině nebo na svahu do 1:5</t>
  </si>
  <si>
    <t>1124241609</t>
  </si>
  <si>
    <t>https://podminky.urs.cz/item/CS_URS_2021_01/181451121</t>
  </si>
  <si>
    <t>osetí v rovině</t>
  </si>
  <si>
    <t>úprava zemník + plocha ornice</t>
  </si>
  <si>
    <t>11450</t>
  </si>
  <si>
    <t>22</t>
  </si>
  <si>
    <t>M</t>
  </si>
  <si>
    <t>00572472</t>
  </si>
  <si>
    <t>osivo směs travní krajinná-rovinná</t>
  </si>
  <si>
    <t>kg</t>
  </si>
  <si>
    <t>746104360</t>
  </si>
  <si>
    <t>specifikace k pol.181411121</t>
  </si>
  <si>
    <t>13685*0,03*1,03</t>
  </si>
  <si>
    <t>23</t>
  </si>
  <si>
    <t>181451122</t>
  </si>
  <si>
    <t>Založení trávníku na půdě předem připravené plochy přes 1000 m2 výsevem včetně utažení lučního na svahu přes 1:5 do 1:2</t>
  </si>
  <si>
    <t>485463673</t>
  </si>
  <si>
    <t>https://podminky.urs.cz/item/CS_URS_2021_01/181451122</t>
  </si>
  <si>
    <t xml:space="preserve">hráz </t>
  </si>
  <si>
    <t>2010</t>
  </si>
  <si>
    <t>24</t>
  </si>
  <si>
    <t>00572474</t>
  </si>
  <si>
    <t>osivo směs travní krajinná-svahová</t>
  </si>
  <si>
    <t>-661646154</t>
  </si>
  <si>
    <t xml:space="preserve">specifikace k pol.181451122, </t>
  </si>
  <si>
    <t>2010*0,03*1,03</t>
  </si>
  <si>
    <t>181951111</t>
  </si>
  <si>
    <t>Úprava pláně vyrovnáním výškových rozdílů strojně v hornině třídy těžitelnosti I, skupiny 1 až 3 bez zhutnění</t>
  </si>
  <si>
    <t>-2122419820</t>
  </si>
  <si>
    <t>https://podminky.urs.cz/item/CS_URS_2021_01/181951111</t>
  </si>
  <si>
    <t>26</t>
  </si>
  <si>
    <t>181951112</t>
  </si>
  <si>
    <t>Úprava pláně vyrovnáním výškových rozdílů strojně v hornině třídy těžitelnosti I, skupiny 1 až 3 se zhutněním</t>
  </si>
  <si>
    <t>1224055055</t>
  </si>
  <si>
    <t>https://podminky.urs.cz/item/CS_URS_2021_01/181951112</t>
  </si>
  <si>
    <t>přejezd</t>
  </si>
  <si>
    <t>63,3</t>
  </si>
  <si>
    <t>sjezd</t>
  </si>
  <si>
    <t>39</t>
  </si>
  <si>
    <t>přeliv</t>
  </si>
  <si>
    <t>224/0,15</t>
  </si>
  <si>
    <t>27</t>
  </si>
  <si>
    <t>182151111</t>
  </si>
  <si>
    <t>Svahování trvalých svahů do projektovaných profilů strojně s potřebným přemístěním výkopku při svahování v zářezech v hornině třídy těžitelnosti I, skupiny 1 až 3</t>
  </si>
  <si>
    <t>19802810</t>
  </si>
  <si>
    <t>https://podminky.urs.cz/item/CS_URS_2021_01/182151111</t>
  </si>
  <si>
    <t xml:space="preserve">svahování zavazovacího klínu, </t>
  </si>
  <si>
    <t>1647</t>
  </si>
  <si>
    <t>28</t>
  </si>
  <si>
    <t>182201101</t>
  </si>
  <si>
    <t>Svahování trvalých svahů do projektovaných profilů strojně s potřebným přemístěním výkopku při svahování násypů v jakékoliv hornině</t>
  </si>
  <si>
    <t>-1407128363</t>
  </si>
  <si>
    <t>https://podminky.urs.cz/item/CS_URS_2021_01/182201101</t>
  </si>
  <si>
    <t>29</t>
  </si>
  <si>
    <t>182351133</t>
  </si>
  <si>
    <t>Rozprostření a urovnání ornice ve svahu sklonu přes 1:5 strojně při souvislé ploše přes 500 m2, tl. vrstvy do 200 mm</t>
  </si>
  <si>
    <t>1817488850</t>
  </si>
  <si>
    <t>https://podminky.urs.cz/item/CS_URS_2021_01/182351133</t>
  </si>
  <si>
    <t>ohumusování svah</t>
  </si>
  <si>
    <t>Zakládání</t>
  </si>
  <si>
    <t>30</t>
  </si>
  <si>
    <t>212752702</t>
  </si>
  <si>
    <t>Trativody z drenážních trubek pro liniové stavby a komunikace se zřízením štěrkového lože pod trubky a s jejich obsypem v otevřeném výkopu trubka tunelová jednovrstvá PVC-U SN 4 perforace 220° DN 150</t>
  </si>
  <si>
    <t>m</t>
  </si>
  <si>
    <t>1381628574</t>
  </si>
  <si>
    <t>https://podminky.urs.cz/item/CS_URS_2021_01/212752702</t>
  </si>
  <si>
    <t>drenáž</t>
  </si>
  <si>
    <t>484,2</t>
  </si>
  <si>
    <t>Vodorovné konstrukce</t>
  </si>
  <si>
    <t>31</t>
  </si>
  <si>
    <t>452318510</t>
  </si>
  <si>
    <t>Zajišťovací práh z betonu prostého se zvýšenými nároky na prostředí na dně a ve svahu melioračních kanálů s patkami nebo bez patek</t>
  </si>
  <si>
    <t>-1280048586</t>
  </si>
  <si>
    <t>https://podminky.urs.cz/item/CS_URS_2021_01/452318510</t>
  </si>
  <si>
    <t>prah beton</t>
  </si>
  <si>
    <t>445*0,45*0,9</t>
  </si>
  <si>
    <t>32</t>
  </si>
  <si>
    <t>457572111</t>
  </si>
  <si>
    <t>Filtrační vrstvy jakékoliv tloušťky a sklonu ze štěrkopísků se zhutněním do 10 pojezdů/m3, frakce od 0-8 do 0-32 mm</t>
  </si>
  <si>
    <t>-1202838940</t>
  </si>
  <si>
    <t>https://podminky.urs.cz/item/CS_URS_2021_01/457572111</t>
  </si>
  <si>
    <t>podsyp pod opevnění sjezdu</t>
  </si>
  <si>
    <t>podsyp přeliv</t>
  </si>
  <si>
    <t>224</t>
  </si>
  <si>
    <t>33</t>
  </si>
  <si>
    <t>462511370</t>
  </si>
  <si>
    <t>Zához z lomového kamene neupraveného záhozového bez proštěrkování z terénu, hmotnosti jednotlivých kamenů přes 200 do 500 kg</t>
  </si>
  <si>
    <t>-1574337222</t>
  </si>
  <si>
    <t>https://podminky.urs.cz/item/CS_URS_2021_01/462511370</t>
  </si>
  <si>
    <t>kameny ohraničující</t>
  </si>
  <si>
    <t>0,6*0,6*0,6*2</t>
  </si>
  <si>
    <t>34</t>
  </si>
  <si>
    <t>462512270</t>
  </si>
  <si>
    <t>Zához z lomového kamene neupraveného záhozového s proštěrkováním z terénu, hmotnosti jednotlivých kamenů do 200 kg</t>
  </si>
  <si>
    <t>825155180</t>
  </si>
  <si>
    <t>https://podminky.urs.cz/item/CS_URS_2021_01/462512270</t>
  </si>
  <si>
    <t>zához do 80kg</t>
  </si>
  <si>
    <t>s urovnáním líce</t>
  </si>
  <si>
    <t>51,5</t>
  </si>
  <si>
    <t>bez urovnání líce</t>
  </si>
  <si>
    <t>269</t>
  </si>
  <si>
    <t>35</t>
  </si>
  <si>
    <t>462519002</t>
  </si>
  <si>
    <t>Zához z lomového kamene neupraveného záhozového Příplatek k cenám za urovnání viditelných ploch záhozu z kamene, hmotnosti jednotlivých kamenů do 200 kg</t>
  </si>
  <si>
    <t>-2033637077</t>
  </si>
  <si>
    <t>https://podminky.urs.cz/item/CS_URS_2021_01/462519002</t>
  </si>
  <si>
    <t>51,5/0,3</t>
  </si>
  <si>
    <t>36</t>
  </si>
  <si>
    <t>463212111</t>
  </si>
  <si>
    <t>Rovnanina z lomového kamene upraveného, tříděného jakékoliv tloušťky rovnaniny s vyklínováním spár a dutin úlomky kamene</t>
  </si>
  <si>
    <t>-181803536</t>
  </si>
  <si>
    <t>https://podminky.urs.cz/item/CS_URS_2021_01/463212111</t>
  </si>
  <si>
    <t>opevnění sjezd</t>
  </si>
  <si>
    <t>177</t>
  </si>
  <si>
    <t>37</t>
  </si>
  <si>
    <t>463212191</t>
  </si>
  <si>
    <t>Rovnanina z lomového kamene upraveného, tříděného Příplatek k cenám za vypracování líce</t>
  </si>
  <si>
    <t>2095590255</t>
  </si>
  <si>
    <t>https://podminky.urs.cz/item/CS_URS_2021_01/463212191</t>
  </si>
  <si>
    <t>177/0,3</t>
  </si>
  <si>
    <t>Komunikace pozemní</t>
  </si>
  <si>
    <t>38</t>
  </si>
  <si>
    <t>564851111</t>
  </si>
  <si>
    <t>Podklad ze štěrkodrti ŠD s rozprostřením a zhutněním, po zhutnění tl. 150 mm</t>
  </si>
  <si>
    <t>-1739866495</t>
  </si>
  <si>
    <t>https://podminky.urs.cz/item/CS_URS_2021_01/564851111</t>
  </si>
  <si>
    <t>ŠDa</t>
  </si>
  <si>
    <t>9,5/0,15</t>
  </si>
  <si>
    <t>ŠDb</t>
  </si>
  <si>
    <t>Trubní vedení</t>
  </si>
  <si>
    <t>891100R1</t>
  </si>
  <si>
    <t>Přeizolování potrubí plynovodu cementovláknitou izolací</t>
  </si>
  <si>
    <t>-1863762919</t>
  </si>
  <si>
    <t>P</t>
  </si>
  <si>
    <t>Poznámka k položce:_x000D_
Položka zahrnuje kompletní práce a dodávku materiálu pro přeizolování. Součástí je potřebná příprava stávajícího potrubí, odstranění poškozené izolace apod., realizace nové plastové PE izolace včetně ocementování a kompletní dodávka potřebného materiálu.</t>
  </si>
  <si>
    <t>13,5+8,5</t>
  </si>
  <si>
    <t>998</t>
  </si>
  <si>
    <t>Přesun hmot</t>
  </si>
  <si>
    <t>40</t>
  </si>
  <si>
    <t>998321011</t>
  </si>
  <si>
    <t>Přesun hmot pro objekty hráze přehradní zemní a kamenité dopravní vzdálenost do 500 m</t>
  </si>
  <si>
    <t>1363767831</t>
  </si>
  <si>
    <t>https://podminky.urs.cz/item/CS_URS_2021_01/998321011</t>
  </si>
  <si>
    <t>SO 01.2 - Svodný průleh</t>
  </si>
  <si>
    <t>1808738513</t>
  </si>
  <si>
    <t>viz D.1.2.1</t>
  </si>
  <si>
    <t>50</t>
  </si>
  <si>
    <t>1924267391</t>
  </si>
  <si>
    <t xml:space="preserve">viz D.1.2.1 </t>
  </si>
  <si>
    <t>-1219538338</t>
  </si>
  <si>
    <t>viz D.1.2.1 - 6</t>
  </si>
  <si>
    <t>1672</t>
  </si>
  <si>
    <t>258031684</t>
  </si>
  <si>
    <t>919*0,1</t>
  </si>
  <si>
    <t>1032*0,1</t>
  </si>
  <si>
    <t>131251105</t>
  </si>
  <si>
    <t>Hloubení nezapažených jam a zářezů strojně s urovnáním dna do předepsaného profilu a spádu v hornině třídy těžitelnosti I skupiny 3 přes 500 do 1 000 m3</t>
  </si>
  <si>
    <t>-1175506628</t>
  </si>
  <si>
    <t>https://podminky.urs.cz/item/CS_URS_2021_01/131251105</t>
  </si>
  <si>
    <t>702</t>
  </si>
  <si>
    <t>1291008906</t>
  </si>
  <si>
    <t>1672*0,3</t>
  </si>
  <si>
    <t>výkopy na meziskládku (místo hráze)</t>
  </si>
  <si>
    <t>"výkop průleh"702</t>
  </si>
  <si>
    <t>zpět zásyp</t>
  </si>
  <si>
    <t>60</t>
  </si>
  <si>
    <t>(1032+919)*0,1</t>
  </si>
  <si>
    <t>735684687</t>
  </si>
  <si>
    <t>"výkop průleh"702*0,15</t>
  </si>
  <si>
    <t>268929222</t>
  </si>
  <si>
    <t>105,3*5</t>
  </si>
  <si>
    <t>-1273514966</t>
  </si>
  <si>
    <t>-1405915016</t>
  </si>
  <si>
    <t>"výkop"702</t>
  </si>
  <si>
    <t>-1344289580</t>
  </si>
  <si>
    <t>105,3*1,8</t>
  </si>
  <si>
    <t>1548076740</t>
  </si>
  <si>
    <t>267485213</t>
  </si>
  <si>
    <t>919</t>
  </si>
  <si>
    <t>-862010028</t>
  </si>
  <si>
    <t>sejmutá"1672*0,3</t>
  </si>
  <si>
    <t>odpočet použité"-195,1</t>
  </si>
  <si>
    <t>306,5/0,3</t>
  </si>
  <si>
    <t>504644258</t>
  </si>
  <si>
    <t>1155895866</t>
  </si>
  <si>
    <t>919*0,03*1,03</t>
  </si>
  <si>
    <t>-243913152</t>
  </si>
  <si>
    <t>svah</t>
  </si>
  <si>
    <t>1032</t>
  </si>
  <si>
    <t>317890302</t>
  </si>
  <si>
    <t>1032*0,03*1,03</t>
  </si>
  <si>
    <t>209932339</t>
  </si>
  <si>
    <t>dno průleh</t>
  </si>
  <si>
    <t>-65924723</t>
  </si>
  <si>
    <t>18,7</t>
  </si>
  <si>
    <t>126,5/0,15</t>
  </si>
  <si>
    <t>-753222379</t>
  </si>
  <si>
    <t xml:space="preserve">svahování </t>
  </si>
  <si>
    <t>898</t>
  </si>
  <si>
    <t>1371406514</t>
  </si>
  <si>
    <t>průleh</t>
  </si>
  <si>
    <t>868</t>
  </si>
  <si>
    <t>769132408</t>
  </si>
  <si>
    <t>-479662383</t>
  </si>
  <si>
    <t>126,5</t>
  </si>
  <si>
    <t>550832740</t>
  </si>
  <si>
    <t>-870298268</t>
  </si>
  <si>
    <t>249</t>
  </si>
  <si>
    <t>848622970</t>
  </si>
  <si>
    <t>249/0,3</t>
  </si>
  <si>
    <t>1083590728</t>
  </si>
  <si>
    <t>2,8/0,15</t>
  </si>
  <si>
    <t>-1027732279</t>
  </si>
  <si>
    <t>SO 01.3 - Dešťová kanalizace (zatrubnění)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</si>
  <si>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</si>
  <si>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</si>
  <si>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</si>
  <si>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</si>
  <si>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</si>
  <si>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</si>
  <si>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</si>
  <si>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789 - Povrchové úpravy ocelových konstrukcí a technologických zařízení</t>
  </si>
  <si>
    <t>112101101</t>
  </si>
  <si>
    <t>Odstranění stromů s odřezáním kmene a s odvětvením listnatých, průměru kmene přes 100 do 300 mm</t>
  </si>
  <si>
    <t>kus</t>
  </si>
  <si>
    <t>-1120884701</t>
  </si>
  <si>
    <t>https://podminky.urs.cz/item/CS_URS_2021_01/112101101</t>
  </si>
  <si>
    <t>viz C.6</t>
  </si>
  <si>
    <t>112101102</t>
  </si>
  <si>
    <t>Odstranění stromů s odřezáním kmene a s odvětvením listnatých, průměru kmene přes 300 do 500 mm</t>
  </si>
  <si>
    <t>-2008511949</t>
  </si>
  <si>
    <t>https://podminky.urs.cz/item/CS_URS_2021_01/112101102</t>
  </si>
  <si>
    <t>112251101</t>
  </si>
  <si>
    <t>Odstranění pařezů strojně s jejich vykopáním, vytrháním nebo odstřelením průměru přes 100 do 300 mm</t>
  </si>
  <si>
    <t>1894881942</t>
  </si>
  <si>
    <t>https://podminky.urs.cz/item/CS_URS_2021_01/112251101</t>
  </si>
  <si>
    <t>112251102</t>
  </si>
  <si>
    <t>Odstranění pařezů strojně s jejich vykopáním, vytrháním nebo odstřelením průměru přes 300 do 500 mm</t>
  </si>
  <si>
    <t>-287094451</t>
  </si>
  <si>
    <t>https://podminky.urs.cz/item/CS_URS_2021_01/112251102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</si>
  <si>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</si>
  <si>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</si>
  <si>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-1400922805</t>
  </si>
  <si>
    <t>https://podminky.urs.cz/item/CS_URS_2022_01/113107322</t>
  </si>
  <si>
    <t>viz D.1.3.1, -2, -3, -4</t>
  </si>
  <si>
    <t>křížení komunikace</t>
  </si>
  <si>
    <t>1,6*3,6*2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</si>
  <si>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</si>
  <si>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</si>
  <si>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-654125560</t>
  </si>
  <si>
    <t>https://podminky.urs.cz/item/CS_URS_2022_01/113107341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</si>
  <si>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</si>
  <si>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</si>
  <si>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-1813692503</t>
  </si>
  <si>
    <t>https://podminky.urs.cz/item/CS_URS_2022_01/113107342</t>
  </si>
  <si>
    <t>-1969392618</t>
  </si>
  <si>
    <t>250</t>
  </si>
  <si>
    <t>-1526603586</t>
  </si>
  <si>
    <t>119001421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</si>
  <si>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</si>
  <si>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1479241271</t>
  </si>
  <si>
    <t>https://podminky.urs.cz/item/CS_URS_2021_01/119001421</t>
  </si>
  <si>
    <t>viz D.1.3.1, -2, -3</t>
  </si>
  <si>
    <t>kabel CETIN</t>
  </si>
  <si>
    <t>-520311757</t>
  </si>
  <si>
    <t>výkop pro kabel CETIN</t>
  </si>
  <si>
    <t>2,4</t>
  </si>
  <si>
    <t>131251100</t>
  </si>
  <si>
    <t>Hloubení nezapažených jam a zářezů strojně s urovnáním dna do předepsaného profilu a spádu v hornině třídy těžitelnosti I skupiny 3 do 20 m3</t>
  </si>
  <si>
    <t>2026138635</t>
  </si>
  <si>
    <t>https://podminky.urs.cz/item/CS_URS_2021_01/131251100</t>
  </si>
  <si>
    <t>viz D.1.3.1, -2, -5, -6</t>
  </si>
  <si>
    <t>výkopy pro vtokový objekt (prohloubení oproti průlehu a kanalizaci)</t>
  </si>
  <si>
    <t>3,7*2,0</t>
  </si>
  <si>
    <t>výkopy pro výustní objekt a opevnění</t>
  </si>
  <si>
    <t>6,2*4,4</t>
  </si>
  <si>
    <t>132254101</t>
  </si>
  <si>
    <t>Hloubení zapažených rýh šířky do 800 mm strojně s urovnáním dna do předepsaného profilu a spádu v hornině třídy těžitelnosti I skupiny 3 do 20 m3</t>
  </si>
  <si>
    <t>-1324049032</t>
  </si>
  <si>
    <t>https://podminky.urs.cz/item/CS_URS_2021_01/132254101</t>
  </si>
  <si>
    <t>viz D.1.3.1, -2, -7</t>
  </si>
  <si>
    <t>rýha pro přepad</t>
  </si>
  <si>
    <t>3,7*0,8*1,0</t>
  </si>
  <si>
    <t>rýhy výust</t>
  </si>
  <si>
    <t>(0,3+0,7)*0,4*2,43</t>
  </si>
  <si>
    <t>rýhy pro uložení kabelu CETIN</t>
  </si>
  <si>
    <t>5*0,8*0,6</t>
  </si>
  <si>
    <t>přípojky</t>
  </si>
  <si>
    <t>6*0,6*1,5</t>
  </si>
  <si>
    <t>6*0,6*2,5</t>
  </si>
  <si>
    <t>132254204</t>
  </si>
  <si>
    <t>Hloubení zapažených rýh šířky přes 800 do 2 000 mm strojně s urovnáním dna do předepsaného profilu a spádu v hornině třídy těžitelnosti I skupiny 3 přes 100 do 500 m3</t>
  </si>
  <si>
    <t>1627434606</t>
  </si>
  <si>
    <t>https://podminky.urs.cz/item/CS_URS_2021_01/132254204</t>
  </si>
  <si>
    <t>výkop kanalizace</t>
  </si>
  <si>
    <t>85*2,3*1,6</t>
  </si>
  <si>
    <t>151811132</t>
  </si>
  <si>
    <t>Zřízení pažicích boxů pro pažení a rozepření stěn rýh podzemního vedení hloubka výkopu do 4 m, šířka přes 1,2 do 2,5 m</t>
  </si>
  <si>
    <t>631767113</t>
  </si>
  <si>
    <t>https://podminky.urs.cz/item/CS_URS_2021_01/151811132</t>
  </si>
  <si>
    <t>85*2*1,6</t>
  </si>
  <si>
    <t>151811232</t>
  </si>
  <si>
    <t>Odstranění pažicích boxů pro pažení a rozepření stěn rýh podzemního vedení hloubka výkopu do 4 m, šířka přes 1,2 do 2,5 m</t>
  </si>
  <si>
    <t>693645126</t>
  </si>
  <si>
    <t>https://podminky.urs.cz/item/CS_URS_2021_01/151811232</t>
  </si>
  <si>
    <t>viz pol.151811132</t>
  </si>
  <si>
    <t>272</t>
  </si>
  <si>
    <t>153124112</t>
  </si>
  <si>
    <t>Zřízení dřevěných stěn nasazených nebo tabulových jakékoliv výšky a tloušťky stěny, s dodáním spojovacího materiálu z terénu s osazením vodicích pilot do připravených otvorů</t>
  </si>
  <si>
    <t>248821057</t>
  </si>
  <si>
    <t>https://podminky.urs.cz/item/CS_URS_2021_01/153124112</t>
  </si>
  <si>
    <t>viz D.1.3.1, -2</t>
  </si>
  <si>
    <t>tabulová jímka</t>
  </si>
  <si>
    <t>27*3</t>
  </si>
  <si>
    <t>60511012</t>
  </si>
  <si>
    <t>řezivo jehličnaté deskové neopracované střed</t>
  </si>
  <si>
    <t>-1843042131</t>
  </si>
  <si>
    <t>specifikace k pol.153124112</t>
  </si>
  <si>
    <t>50% obratovitost</t>
  </si>
  <si>
    <t>27*3*0,02*2*0,5</t>
  </si>
  <si>
    <t>60512125</t>
  </si>
  <si>
    <t>hranol stavební řezivo průřezu do 120cm2 do dl 6m</t>
  </si>
  <si>
    <t>-1639035728</t>
  </si>
  <si>
    <t>obratovitost 50%</t>
  </si>
  <si>
    <t>18*2*0,1*0,1*3,5*0,5</t>
  </si>
  <si>
    <t>153125112</t>
  </si>
  <si>
    <t>Odstranění dřevěných stěn nasazených nebo tabulových jakékoliv výšky a tloušťky stěny z terénu s odstraněním vodicích pilot osazených v otvorech</t>
  </si>
  <si>
    <t>-1002447273</t>
  </si>
  <si>
    <t>https://podminky.urs.cz/item/CS_URS_2021_01/153125112</t>
  </si>
  <si>
    <t>viz pol.153124112</t>
  </si>
  <si>
    <t>81</t>
  </si>
  <si>
    <t>153191121</t>
  </si>
  <si>
    <t>Těsnění hradicích stěn nepropustnou hrázkou ze zhutněné sypaniny při stěně nebo nepropustnou výplní ze zhutněné sypaniny mezi stěnami zřízení</t>
  </si>
  <si>
    <t>582553190</t>
  </si>
  <si>
    <t>https://podminky.urs.cz/item/CS_URS_2021_01/153191121</t>
  </si>
  <si>
    <t>předpoklad tloušťky stěny 0,5 m</t>
  </si>
  <si>
    <t>27*3*0,5</t>
  </si>
  <si>
    <t>153191131</t>
  </si>
  <si>
    <t>Těsnění hradicích stěn nepropustnou hrázkou ze zhutněné sypaniny při stěně nebo nepropustnou výplní ze zhutněné sypaniny mezi stěnami odstranění</t>
  </si>
  <si>
    <t>1201957380</t>
  </si>
  <si>
    <t>https://podminky.urs.cz/item/CS_URS_2021_01/153191131</t>
  </si>
  <si>
    <t>viz pol.153191121</t>
  </si>
  <si>
    <t>40,5</t>
  </si>
  <si>
    <t>162201401</t>
  </si>
  <si>
    <t>Vodorovné přemístění větví, kmenů nebo pařezů s naložením, složením a dopravou do 1000 m větví stromů listnatých, průměru kmene přes 100 do 300 mm</t>
  </si>
  <si>
    <t>1481884230</t>
  </si>
  <si>
    <t>https://podminky.urs.cz/item/CS_URS_2021_01/162201401</t>
  </si>
  <si>
    <t>162201402</t>
  </si>
  <si>
    <t>Vodorovné přemístění větví, kmenů nebo pařezů s naložením, složením a dopravou do 1000 m větví stromů listnatých, průměru kmene přes 300 do 500 mm</t>
  </si>
  <si>
    <t>1769630476</t>
  </si>
  <si>
    <t>https://podminky.urs.cz/item/CS_URS_2021_01/162201402</t>
  </si>
  <si>
    <t>162201411</t>
  </si>
  <si>
    <t>Vodorovné přemístění větví, kmenů nebo pařezů s naložením, složením a dopravou do 1000 m kmenů stromů listnatých, průměru přes 100 do 300 mm</t>
  </si>
  <si>
    <t>951239938</t>
  </si>
  <si>
    <t>https://podminky.urs.cz/item/CS_URS_2021_01/162201411</t>
  </si>
  <si>
    <t>162201412</t>
  </si>
  <si>
    <t>Vodorovné přemístění větví, kmenů nebo pařezů s naložením, složením a dopravou do 1000 m kmenů stromů listnatých, průměru přes 300 do 500 mm</t>
  </si>
  <si>
    <t>-616174764</t>
  </si>
  <si>
    <t>https://podminky.urs.cz/item/CS_URS_2021_01/162201412</t>
  </si>
  <si>
    <t>162201421</t>
  </si>
  <si>
    <t>Vodorovné přemístění větví, kmenů nebo pařezů s naložením, složením a dopravou do 1000 m pařezů kmenů, průměru přes 100 do 300 mm</t>
  </si>
  <si>
    <t>559379927</t>
  </si>
  <si>
    <t>https://podminky.urs.cz/item/CS_URS_2021_01/162201421</t>
  </si>
  <si>
    <t>162201422</t>
  </si>
  <si>
    <t>Vodorovné přemístění větví, kmenů nebo pařezů s naložením, složením a dopravou do 1000 m pařezů kmenů, průměru přes 300 do 500 mm</t>
  </si>
  <si>
    <t>-2069949555</t>
  </si>
  <si>
    <t>https://podminky.urs.cz/item/CS_URS_2021_01/162201422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</si>
  <si>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</si>
  <si>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</si>
  <si>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1646659826</t>
  </si>
  <si>
    <t>https://podminky.urs.cz/item/CS_URS_2021_01/162301931</t>
  </si>
  <si>
    <t>2*14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</si>
  <si>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</si>
  <si>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</si>
  <si>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-1125707321</t>
  </si>
  <si>
    <t>https://podminky.urs.cz/item/CS_URS_2021_01/162301932</t>
  </si>
  <si>
    <t>3*14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</si>
  <si>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</si>
  <si>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</si>
  <si>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-1810708455</t>
  </si>
  <si>
    <t>https://podminky.urs.cz/item/CS_URS_2021_01/162301951</t>
  </si>
  <si>
    <t>odvoz do 5km pro uskladnění/užití v rámci obce (dle majitele)</t>
  </si>
  <si>
    <t>2*4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</si>
  <si>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</si>
  <si>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</si>
  <si>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1982290342</t>
  </si>
  <si>
    <t>https://podminky.urs.cz/item/CS_URS_2021_01/162301952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</si>
  <si>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</si>
  <si>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</si>
  <si>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-1238892338</t>
  </si>
  <si>
    <t>https://podminky.urs.cz/item/CS_URS_2021_01/162301971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</si>
  <si>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</si>
  <si>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</si>
  <si>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-1814752040</t>
  </si>
  <si>
    <t>https://podminky.urs.cz/item/CS_URS_2021_01/162301972</t>
  </si>
  <si>
    <t>-2044524055</t>
  </si>
  <si>
    <t xml:space="preserve">výkopy na meziskládku </t>
  </si>
  <si>
    <t>"rýha"312,8</t>
  </si>
  <si>
    <t>165,74</t>
  </si>
  <si>
    <t>834496451</t>
  </si>
  <si>
    <t>312,8-165,74</t>
  </si>
  <si>
    <t>"přípojky"(5,4+9)-7,128</t>
  </si>
  <si>
    <t>vtotkový a výustní objekt</t>
  </si>
  <si>
    <t>"jámy"34,68</t>
  </si>
  <si>
    <t>"rýhy"3,932</t>
  </si>
  <si>
    <t>-426085358</t>
  </si>
  <si>
    <t>192,944*5</t>
  </si>
  <si>
    <t>442310952</t>
  </si>
  <si>
    <t>výkop-zásyp</t>
  </si>
  <si>
    <t>167151121</t>
  </si>
  <si>
    <t>Nakládání, skládání a překládání neulehlého výkopku nebo sypaniny strojně skládání nebo překládání, z hornin třídy těžitelnosti I, skupiny 1 až 3</t>
  </si>
  <si>
    <t>109828277</t>
  </si>
  <si>
    <t>https://podminky.urs.cz/item/CS_URS_2021_01/167151121</t>
  </si>
  <si>
    <t>vytřízení nebo naložení jílovité zeminy pro zásyp</t>
  </si>
  <si>
    <t>3,5-(0,52*0,52*3,14)-1,0</t>
  </si>
  <si>
    <t>1479155410</t>
  </si>
  <si>
    <t>"výkop"312,8</t>
  </si>
  <si>
    <t>41</t>
  </si>
  <si>
    <t>626776874</t>
  </si>
  <si>
    <t>192,944*1,8</t>
  </si>
  <si>
    <t>42</t>
  </si>
  <si>
    <t>1677477044</t>
  </si>
  <si>
    <t>výkop</t>
  </si>
  <si>
    <t>312,8</t>
  </si>
  <si>
    <t>podpočet konstrukcí</t>
  </si>
  <si>
    <t>"potrubí"-0,52*0,52*3,14*85</t>
  </si>
  <si>
    <t>"lože"-0,75*85</t>
  </si>
  <si>
    <t>"obsyp pěnosklem"-1,5*(4+7)</t>
  </si>
  <si>
    <t>zpětný zásyp přepad</t>
  </si>
  <si>
    <t>2,96</t>
  </si>
  <si>
    <t>zásyp kabel CETIN</t>
  </si>
  <si>
    <t>zásyp v komunikaci</t>
  </si>
  <si>
    <t>1,6*3,6*(2,3-0,4-0,5)</t>
  </si>
  <si>
    <t>"výkop"5,4+9</t>
  </si>
  <si>
    <t>odpočet konstrukcí</t>
  </si>
  <si>
    <t>-0,42*0,6*(6+6)</t>
  </si>
  <si>
    <t>odpočet zásypu kom.</t>
  </si>
  <si>
    <t>-4,248</t>
  </si>
  <si>
    <t>zásyp kom.</t>
  </si>
  <si>
    <t>3*0,6*(1,5-0,42-0,4)</t>
  </si>
  <si>
    <t>3*0,6*(2,5-0,42-0,4)</t>
  </si>
  <si>
    <t>43</t>
  </si>
  <si>
    <t>58331200</t>
  </si>
  <si>
    <t>štěrkopísek netříděný</t>
  </si>
  <si>
    <t>1794132900</t>
  </si>
  <si>
    <t>spec. k pol.174101101</t>
  </si>
  <si>
    <t>8,064*1,7</t>
  </si>
  <si>
    <t>4,248*1,7</t>
  </si>
  <si>
    <t>44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</si>
  <si>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</si>
  <si>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</si>
  <si>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1723289222</t>
  </si>
  <si>
    <t>https://podminky.urs.cz/item/CS_URS_2021_01/175151101</t>
  </si>
  <si>
    <t>viz D.1.3.4</t>
  </si>
  <si>
    <t>"obsyp pěnosklem"1,5*(4+7)</t>
  </si>
  <si>
    <t>0,6*0,3*(6+6)</t>
  </si>
  <si>
    <t>45</t>
  </si>
  <si>
    <t>583901R1</t>
  </si>
  <si>
    <t>štěrk z pěnového skla</t>
  </si>
  <si>
    <t>429789070</t>
  </si>
  <si>
    <t>specifikace k pol.175511101</t>
  </si>
  <si>
    <t>16,5</t>
  </si>
  <si>
    <t>46</t>
  </si>
  <si>
    <t>58337303</t>
  </si>
  <si>
    <t>štěrkopísek frakce 0/8</t>
  </si>
  <si>
    <t>514124439</t>
  </si>
  <si>
    <t>spec. k pol.175151101</t>
  </si>
  <si>
    <t>2,16*1,7</t>
  </si>
  <si>
    <t>47</t>
  </si>
  <si>
    <t>181411121</t>
  </si>
  <si>
    <t>Založení trávníku na půdě předem připravené plochy do 1000 m2 výsevem včetně utažení lučního v rovině nebo na svahu do 1:5</t>
  </si>
  <si>
    <t>612136689</t>
  </si>
  <si>
    <t>https://podminky.urs.cz/item/CS_URS_2021_01/181411121</t>
  </si>
  <si>
    <t>úprava povrchu</t>
  </si>
  <si>
    <t>2,3*80</t>
  </si>
  <si>
    <t>0,6*6</t>
  </si>
  <si>
    <t>48</t>
  </si>
  <si>
    <t>430723073</t>
  </si>
  <si>
    <t>187,6*0,03*1,03</t>
  </si>
  <si>
    <t>49</t>
  </si>
  <si>
    <t>1971646142</t>
  </si>
  <si>
    <t>úprava terénu</t>
  </si>
  <si>
    <t>83*2,3</t>
  </si>
  <si>
    <t>167809384</t>
  </si>
  <si>
    <t>pod konstrukci potrubí</t>
  </si>
  <si>
    <t>2,0*83</t>
  </si>
  <si>
    <t>vtokový objekt</t>
  </si>
  <si>
    <t>3,0*2,0</t>
  </si>
  <si>
    <t>výustní objekt</t>
  </si>
  <si>
    <t>2,43*2,48</t>
  </si>
  <si>
    <t>51</t>
  </si>
  <si>
    <t>1937205290</t>
  </si>
  <si>
    <t>viz D.1.3.1, -2, -6</t>
  </si>
  <si>
    <t>"opevnění výust. obj"32,3</t>
  </si>
  <si>
    <t>52</t>
  </si>
  <si>
    <t>212752111</t>
  </si>
  <si>
    <t>Trativody z drenážních trubek pro liniové stavby a komunikace se zřízením štěrkového lože pod trubky a s jejich obsypem v otevřeném výkopu trubka korugovaná sendvičová PE-HD SN 4 perforace 220° DN 100</t>
  </si>
  <si>
    <t>-1266704787</t>
  </si>
  <si>
    <t>https://podminky.urs.cz/item/CS_URS_2021_01/212752111</t>
  </si>
  <si>
    <t>dle potřeby (hladiny podzemní vody)</t>
  </si>
  <si>
    <t>85</t>
  </si>
  <si>
    <t>53</t>
  </si>
  <si>
    <t>213141111</t>
  </si>
  <si>
    <t>Zřízení vrstvy z geotextilie filtrační, separační, odvodňovací, ochranné, výztužné nebo protierozní v rovině nebo ve sklonu do 1:5, šířky do 3 m</t>
  </si>
  <si>
    <t>1732655447</t>
  </si>
  <si>
    <t>https://podminky.urs.cz/item/CS_URS_2021_01/213141111</t>
  </si>
  <si>
    <t>viz D.1.3.1, -2, -5</t>
  </si>
  <si>
    <t>pod vtovkový objekt</t>
  </si>
  <si>
    <t>4,4*2,2</t>
  </si>
  <si>
    <t>54</t>
  </si>
  <si>
    <t>69311070</t>
  </si>
  <si>
    <t>geotextilie netkaná separační, ochranná, filtrační, drenážní PP 400g/m2</t>
  </si>
  <si>
    <t>1526410625</t>
  </si>
  <si>
    <t>specifikace k pol.213141111</t>
  </si>
  <si>
    <t>9,68*1,15</t>
  </si>
  <si>
    <t>55</t>
  </si>
  <si>
    <t>213311113</t>
  </si>
  <si>
    <t>Polštáře zhutněné pod základy z kameniva hrubého drceného, frakce 16 - 63 mm</t>
  </si>
  <si>
    <t>-959474703</t>
  </si>
  <si>
    <t>https://podminky.urs.cz/item/CS_URS_2021_01/213311113</t>
  </si>
  <si>
    <t>pod vtokový objekt</t>
  </si>
  <si>
    <t>1,3*2,0</t>
  </si>
  <si>
    <t>Svislé a kompletní konstrukce</t>
  </si>
  <si>
    <t>56</t>
  </si>
  <si>
    <t>317321118</t>
  </si>
  <si>
    <t>Římsy ze železového betonu C 30/37</t>
  </si>
  <si>
    <t>1154725773</t>
  </si>
  <si>
    <t>https://podminky.urs.cz/item/CS_URS_2021_01/317321118</t>
  </si>
  <si>
    <t>viz D.1.3.6</t>
  </si>
  <si>
    <t>0,45*0,1*2,43</t>
  </si>
  <si>
    <t>57</t>
  </si>
  <si>
    <t>317353121</t>
  </si>
  <si>
    <t>Bednění mostní římsy zřízení všech tvarů</t>
  </si>
  <si>
    <t>865942985</t>
  </si>
  <si>
    <t>https://podminky.urs.cz/item/CS_URS_2021_01/317353121</t>
  </si>
  <si>
    <t>římsa</t>
  </si>
  <si>
    <t>0,1*2,43*2</t>
  </si>
  <si>
    <t>0,4*0,45*2</t>
  </si>
  <si>
    <t>58</t>
  </si>
  <si>
    <t>317353221</t>
  </si>
  <si>
    <t>Bednění mostní římsy odstranění všech tvarů</t>
  </si>
  <si>
    <t>1058238969</t>
  </si>
  <si>
    <t>https://podminky.urs.cz/item/CS_URS_2021_01/317353221</t>
  </si>
  <si>
    <t>viz pol.317353121</t>
  </si>
  <si>
    <t>0,846</t>
  </si>
  <si>
    <t>59</t>
  </si>
  <si>
    <t>317361116</t>
  </si>
  <si>
    <t>Výztuž mostních železobetonových říms z betonářské oceli 10 505 (R) nebo BSt 500</t>
  </si>
  <si>
    <t>-1589459231</t>
  </si>
  <si>
    <t>https://podminky.urs.cz/item/CS_URS_2021_01/317361116</t>
  </si>
  <si>
    <t>(2,37+1,975+2,886)*0,001</t>
  </si>
  <si>
    <t>317941121</t>
  </si>
  <si>
    <t>Osazování ocelových válcovaných nosníků na zdivu I nebo IE nebo U nebo UE nebo L do č. 12 nebo výšky do 120 mm</t>
  </si>
  <si>
    <t>1883847966</t>
  </si>
  <si>
    <t>https://podminky.urs.cz/item/CS_URS_2021_01/317941121</t>
  </si>
  <si>
    <t>usazení česlí</t>
  </si>
  <si>
    <t>L profil - 4,6kg/m</t>
  </si>
  <si>
    <t>1,4*2*4,6*0,001</t>
  </si>
  <si>
    <t>I profil 8,34kg/m</t>
  </si>
  <si>
    <t>1,6*8,34*0,001</t>
  </si>
  <si>
    <t>61</t>
  </si>
  <si>
    <t>13010742</t>
  </si>
  <si>
    <t>ocel profilová IPE 100 jakost 11 375</t>
  </si>
  <si>
    <t>286105688</t>
  </si>
  <si>
    <t>specifikace k pol.317941121</t>
  </si>
  <si>
    <t>62</t>
  </si>
  <si>
    <t>13010422</t>
  </si>
  <si>
    <t>úhelník ocelový rovnostranný jakost 11 375 50x50x6mm</t>
  </si>
  <si>
    <t>1260945603</t>
  </si>
  <si>
    <t>63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</si>
  <si>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</si>
  <si>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</si>
  <si>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-1935306023</t>
  </si>
  <si>
    <t>https://podminky.urs.cz/item/CS_URS_2021_01/321321116</t>
  </si>
  <si>
    <t>2,2*1,4</t>
  </si>
  <si>
    <t>5,2*0,3*2</t>
  </si>
  <si>
    <t>výuystní objekt</t>
  </si>
  <si>
    <t>"čelní stěna"1,3*2,43</t>
  </si>
  <si>
    <t>"boční základ"0,6*0,8*2,48*2</t>
  </si>
  <si>
    <t>"boční náběh"1,6*0,5*2</t>
  </si>
  <si>
    <t>64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</si>
  <si>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</si>
  <si>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</si>
  <si>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-385790602</t>
  </si>
  <si>
    <t>https://podminky.urs.cz/item/CS_URS_2021_01/321351010</t>
  </si>
  <si>
    <t>(1,7+0,4+0,4+0,3)*1,4</t>
  </si>
  <si>
    <t>(2,3+0,8)*2,0</t>
  </si>
  <si>
    <t>5,2*2</t>
  </si>
  <si>
    <t>2,9*2</t>
  </si>
  <si>
    <t>2,25*2,43*2</t>
  </si>
  <si>
    <t>2,25*0,7*2</t>
  </si>
  <si>
    <t>0,8*2,48*2*2</t>
  </si>
  <si>
    <t>0,6*0,8*2*2</t>
  </si>
  <si>
    <t>1,6*2*2</t>
  </si>
  <si>
    <t>65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</si>
  <si>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</si>
  <si>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</si>
  <si>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125968068</t>
  </si>
  <si>
    <t>https://podminky.urs.cz/item/CS_URS_2021_01/321352010</t>
  </si>
  <si>
    <t>viz pol.321351010</t>
  </si>
  <si>
    <t>56,661</t>
  </si>
  <si>
    <t>66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</si>
  <si>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</si>
  <si>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</si>
  <si>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-322482201</t>
  </si>
  <si>
    <t>https://podminky.urs.cz/item/CS_URS_2021_01/321368211</t>
  </si>
  <si>
    <t>(2,2+1,85+1,0+1,5+0,4)*2*1,9*7,9*0,001</t>
  </si>
  <si>
    <t>5,0*2*2*7,9*0,001</t>
  </si>
  <si>
    <t>2,15*2,35*2*7,9*0,001</t>
  </si>
  <si>
    <t>1,5*2*2*7,9*0,001</t>
  </si>
  <si>
    <t>67</t>
  </si>
  <si>
    <t>338171123</t>
  </si>
  <si>
    <t>Montáž sloupků a vzpěr plotových ocelových trubkových nebo profilovaných výšky do 2,60 m se zabetonováním do 0,08 m3 do připravených jamek</t>
  </si>
  <si>
    <t>soub</t>
  </si>
  <si>
    <t>1896997142</t>
  </si>
  <si>
    <t>https://podminky.urs.cz/item/CS_URS_2022_01/338171123</t>
  </si>
  <si>
    <t>68</t>
  </si>
  <si>
    <t>592310R1</t>
  </si>
  <si>
    <t>Cena oplocení dle výpisu a výkresu č. D.1.3.11_OLOCENÍ</t>
  </si>
  <si>
    <t>660466746</t>
  </si>
  <si>
    <t>Poznámka k položce:_x000D_
Typ oplocení a jeho specifikace bude zvolen dle požadavků soukromého vlastníka, v souladu s odsouhlasení investorem. Délky oplocení jsou 34,0m (Kubáňová) a 39,0 m (Horský).</t>
  </si>
  <si>
    <t>69</t>
  </si>
  <si>
    <t>348101230</t>
  </si>
  <si>
    <t>Osazení vrat nebo vrátek k oplocení na sloupky ocelové, plochy jednotlivě přes 4 do 6 m2</t>
  </si>
  <si>
    <t>493069543</t>
  </si>
  <si>
    <t>https://podminky.urs.cz/item/CS_URS_2022_01/348101230</t>
  </si>
  <si>
    <t>obnova plotu</t>
  </si>
  <si>
    <t>70</t>
  </si>
  <si>
    <t>553423R1</t>
  </si>
  <si>
    <t xml:space="preserve">brána dle výpisu a výkresu č. D.1.3.11_OLOCENÍ </t>
  </si>
  <si>
    <t>-1060973888</t>
  </si>
  <si>
    <t>specifikace k pol.348101230</t>
  </si>
  <si>
    <t>73</t>
  </si>
  <si>
    <t>451315111</t>
  </si>
  <si>
    <t>Podkladní nebo vyrovnávací vrstva z betonu prostého tř. C 25/30, ve vrstvě do 100 mm</t>
  </si>
  <si>
    <t>-1465906924</t>
  </si>
  <si>
    <t>https://podminky.urs.cz/item/CS_URS_2021_01/451315111</t>
  </si>
  <si>
    <t>podkladní beton</t>
  </si>
  <si>
    <t>2,02*1,43</t>
  </si>
  <si>
    <t>74</t>
  </si>
  <si>
    <t>451573111</t>
  </si>
  <si>
    <t>Lože pod potrubí, stoky a drobné objekty v otevřeném výkopu z písku a štěrkopísku do 63 mm</t>
  </si>
  <si>
    <t>-9091141</t>
  </si>
  <si>
    <t>https://podminky.urs.cz/item/CS_URS_2021_01/451573111</t>
  </si>
  <si>
    <t>0,75*85</t>
  </si>
  <si>
    <t>452218142</t>
  </si>
  <si>
    <t>Zajišťovací práh z upraveného lomového kamene na dně a ve svahu melioračních kanálů, s patkami nebo bez patek s dlažbovitou úpravou viditelných ploch na cementovou maltu</t>
  </si>
  <si>
    <t>-2024434198</t>
  </si>
  <si>
    <t>https://podminky.urs.cz/item/CS_URS_2021_01/452218142</t>
  </si>
  <si>
    <t>0,3*0,8*2,43</t>
  </si>
  <si>
    <t>76</t>
  </si>
  <si>
    <t>452311161</t>
  </si>
  <si>
    <t>Podkladní a zajišťovací konstrukce z betonu prostého v otevřeném výkopu desky pod potrubí, stoky a drobné objekty z betonu tř. C 25/30</t>
  </si>
  <si>
    <t>-1446792313</t>
  </si>
  <si>
    <t>https://podminky.urs.cz/item/CS_URS_2021_01/452311161</t>
  </si>
  <si>
    <t>(2,1+1,3)*2,0*0,1</t>
  </si>
  <si>
    <t>0,9*2,43*0,1</t>
  </si>
  <si>
    <t>0,6*2,48*0,1*2</t>
  </si>
  <si>
    <t>77</t>
  </si>
  <si>
    <t>462512370</t>
  </si>
  <si>
    <t>Zához z lomového kamene neupraveného záhozového s proštěrkováním z terénu, hmotnosti jednotlivých kamenů přes 200 do 500 kg</t>
  </si>
  <si>
    <t>-1135229862</t>
  </si>
  <si>
    <t>https://podminky.urs.cz/item/CS_URS_2021_01/462512370</t>
  </si>
  <si>
    <t>záhozová patka</t>
  </si>
  <si>
    <t>1,0*6,44</t>
  </si>
  <si>
    <t>78</t>
  </si>
  <si>
    <t>462519003</t>
  </si>
  <si>
    <t>Zához z lomového kamene neupraveného záhozového Příplatek k cenám za urovnání viditelných ploch záhozu z kamene, hmotnosti jednotlivých kamenů přes 200 do 500 kg</t>
  </si>
  <si>
    <t>-2080783355</t>
  </si>
  <si>
    <t>https://podminky.urs.cz/item/CS_URS_2021_01/462519003</t>
  </si>
  <si>
    <t>6,44*1,1</t>
  </si>
  <si>
    <t>79</t>
  </si>
  <si>
    <t>1575709230</t>
  </si>
  <si>
    <t>26,2*1,1*0,6</t>
  </si>
  <si>
    <t>80</t>
  </si>
  <si>
    <t>1421612065</t>
  </si>
  <si>
    <t>26,2*1,1</t>
  </si>
  <si>
    <t>464451114</t>
  </si>
  <si>
    <t>Prolití konstrukce z kamene vrstvy z lomového kamene cementovou maltou MC-25</t>
  </si>
  <si>
    <t>-621079962</t>
  </si>
  <si>
    <t>https://podminky.urs.cz/item/CS_URS_2021_01/464451114</t>
  </si>
  <si>
    <t>prolití prahu</t>
  </si>
  <si>
    <t>0,583*0,1</t>
  </si>
  <si>
    <t>82</t>
  </si>
  <si>
    <t>465512127</t>
  </si>
  <si>
    <t>Dlažba z lomového kamene lomařsky upraveného na sucho se zalitím spár cementovou maltou, tl. kamene 200 mm</t>
  </si>
  <si>
    <t>-831375790</t>
  </si>
  <si>
    <t>https://podminky.urs.cz/item/CS_URS_2021_01/465512127</t>
  </si>
  <si>
    <t>83</t>
  </si>
  <si>
    <t>564851011</t>
  </si>
  <si>
    <t>Podklad ze štěrkodrti ŠD s rozprostřením a zhutněním plochy jednotlivě do 100 m2, po zhutnění tl. 150 mm</t>
  </si>
  <si>
    <t>1538362682</t>
  </si>
  <si>
    <t>https://podminky.urs.cz/item/CS_URS_2022_01/564851011</t>
  </si>
  <si>
    <t>1,6*3,6</t>
  </si>
  <si>
    <t>84</t>
  </si>
  <si>
    <t>564861011</t>
  </si>
  <si>
    <t>Podklad ze štěrkodrti ŠD s rozprostřením a zhutněním plochy jednotlivě do 100 m2, po zhutnění tl. 200 mm</t>
  </si>
  <si>
    <t>517583461</t>
  </si>
  <si>
    <t>https://podminky.urs.cz/item/CS_URS_2022_01/564861011</t>
  </si>
  <si>
    <t>přípojjky</t>
  </si>
  <si>
    <t>565145101</t>
  </si>
  <si>
    <t>Asfaltový beton vrstva podkladní ACP 16 (obalované kamenivo střednězrnné - OKS) s rozprostřením a zhutněním v pruhu šířky do 1,5 m, po zhutnění tl. 60 mm</t>
  </si>
  <si>
    <t>1979622984</t>
  </si>
  <si>
    <t>https://podminky.urs.cz/item/CS_URS_2022_01/565145101</t>
  </si>
  <si>
    <t>86</t>
  </si>
  <si>
    <t>573111115</t>
  </si>
  <si>
    <t>Postřik infiltrační PI z asfaltu silničního s posypem kamenivem, v množství 2,50 kg/m2</t>
  </si>
  <si>
    <t>-767477578</t>
  </si>
  <si>
    <t>https://podminky.urs.cz/item/CS_URS_2022_01/573111115</t>
  </si>
  <si>
    <t>87</t>
  </si>
  <si>
    <t>573231106</t>
  </si>
  <si>
    <t>Postřik spojovací PS bez posypu kamenivem ze silniční emulze, v množství 0,30 kg/m2</t>
  </si>
  <si>
    <t>244345363</t>
  </si>
  <si>
    <t>https://podminky.urs.cz/item/CS_URS_2022_01/573231106</t>
  </si>
  <si>
    <t>88</t>
  </si>
  <si>
    <t>577144111</t>
  </si>
  <si>
    <t>Asfaltový beton vrstva obrusná ACO 11 (ABS) s rozprostřením a se zhutněním z nemodifikovaného asfaltu v pruhu šířky do 3 m tř. I, po zhutnění tl. 50 mm</t>
  </si>
  <si>
    <t>462920033</t>
  </si>
  <si>
    <t>https://podminky.urs.cz/item/CS_URS_2022_01/577144111</t>
  </si>
  <si>
    <t>úpřípojky</t>
  </si>
  <si>
    <t>Úpravy povrchů, podlahy a osazování výplní</t>
  </si>
  <si>
    <t>89</t>
  </si>
  <si>
    <t>628635512</t>
  </si>
  <si>
    <t>Vyplnění spár dosavadních konstrukcí zdiva cementovou maltou s vyčištěním spár hloubky do 70 mm, zdiva z lomového kamene s vyspárováním</t>
  </si>
  <si>
    <t>-371046231</t>
  </si>
  <si>
    <t>https://podminky.urs.cz/item/CS_URS_2021_01/628635512</t>
  </si>
  <si>
    <t>přespárování rovnaniny</t>
  </si>
  <si>
    <t>90</t>
  </si>
  <si>
    <t>820471113</t>
  </si>
  <si>
    <t>Přeseknutí železobetonové trouby v rovině kolmé nebo skloněné k ose trouby, se začištěním DN přes 600 do 800 mm</t>
  </si>
  <si>
    <t>-7419302</t>
  </si>
  <si>
    <t>https://podminky.urs.cz/item/CS_URS_2021_01/820471113</t>
  </si>
  <si>
    <t>pro ukončení v objektu</t>
  </si>
  <si>
    <t>91</t>
  </si>
  <si>
    <t>822472111</t>
  </si>
  <si>
    <t>Montáž potrubí z trub železobetonových hrdlových v otevřeném výkopu ve sklonu do 20 % s integrovaným těsněním DN 800</t>
  </si>
  <si>
    <t>1658318921</t>
  </si>
  <si>
    <t>https://podminky.urs.cz/item/CS_URS_2021_01/822472111</t>
  </si>
  <si>
    <t>92</t>
  </si>
  <si>
    <t>59222002</t>
  </si>
  <si>
    <t>trouba ŽB hrdlová DN 800</t>
  </si>
  <si>
    <t>-1880018972</t>
  </si>
  <si>
    <t>specifikace k pol.822472111</t>
  </si>
  <si>
    <t>93</t>
  </si>
  <si>
    <t>871265231</t>
  </si>
  <si>
    <t>Kanalizační potrubí z tvrdého PVC v otevřeném výkopu ve sklonu do 20 %, hladkého plnostěnného jednovrstvého, tuhost třídy SN 10 DN 110</t>
  </si>
  <si>
    <t>-633745808</t>
  </si>
  <si>
    <t>https://podminky.urs.cz/item/CS_URS_2021_01/871265231</t>
  </si>
  <si>
    <t>3*0,35</t>
  </si>
  <si>
    <t>94</t>
  </si>
  <si>
    <t>871350310</t>
  </si>
  <si>
    <t>Montáž kanalizačního potrubí z plastů z polypropylenu PP hladkého plnostěnného SN 10 DN 200</t>
  </si>
  <si>
    <t>45224731</t>
  </si>
  <si>
    <t>https://podminky.urs.cz/item/CS_URS_2021_01/871350310</t>
  </si>
  <si>
    <t>přepad</t>
  </si>
  <si>
    <t>4,2</t>
  </si>
  <si>
    <t>95</t>
  </si>
  <si>
    <t>28617020</t>
  </si>
  <si>
    <t>trubka kanalizační PP plnostěnná třívrstvá DN 200x6000mm SN10</t>
  </si>
  <si>
    <t>877908136</t>
  </si>
  <si>
    <t>specifikace k pol.871350310</t>
  </si>
  <si>
    <t>96</t>
  </si>
  <si>
    <t>877350310</t>
  </si>
  <si>
    <t>Montáž tvarovek na kanalizačním plastovém potrubí z polypropylenu PP hladkého plnostěnného kolen DN 200</t>
  </si>
  <si>
    <t>-423647738</t>
  </si>
  <si>
    <t>https://podminky.urs.cz/item/CS_URS_2021_01/877350310</t>
  </si>
  <si>
    <t>97</t>
  </si>
  <si>
    <t>28611902</t>
  </si>
  <si>
    <t>koleno kanalizační s hrdlem PP 200x45° SN10</t>
  </si>
  <si>
    <t>-1250884378</t>
  </si>
  <si>
    <t>specifikace k pol.877350310</t>
  </si>
  <si>
    <t>98</t>
  </si>
  <si>
    <t>891352122</t>
  </si>
  <si>
    <t>Montáž kanalizačních armatur na potrubí šoupátek v otevřeném výkopu nebo v šachtách s osazením zemní soupravy (bez poklopů) DN 200</t>
  </si>
  <si>
    <t>-1597808578</t>
  </si>
  <si>
    <t>https://podminky.urs.cz/item/CS_URS_2021_01/891352122</t>
  </si>
  <si>
    <t>99</t>
  </si>
  <si>
    <t>42221507</t>
  </si>
  <si>
    <t>šoupě nožové s nestoupavým vřetenem oboustranně těsnicí DN 200</t>
  </si>
  <si>
    <t>1287992636</t>
  </si>
  <si>
    <t>specifikace k pol.891352122</t>
  </si>
  <si>
    <t>100</t>
  </si>
  <si>
    <t>894118001</t>
  </si>
  <si>
    <t>Šachty kanalizační zděné Příplatek k cenám za každých dalších 0,60 m výšky vstupu</t>
  </si>
  <si>
    <t>1662978101</t>
  </si>
  <si>
    <t>https://podminky.urs.cz/item/CS_URS_2021_01/894118001</t>
  </si>
  <si>
    <t>viz D.1.3.8</t>
  </si>
  <si>
    <t>š2,š3</t>
  </si>
  <si>
    <t>1+1</t>
  </si>
  <si>
    <t>101</t>
  </si>
  <si>
    <t>894411R1</t>
  </si>
  <si>
    <t>Zřízení šachet kanalizačních z betonových dílců výšky vstupu do 1,50 m s obložením dna betonem tř. C 25/30, na potrubí DN 800</t>
  </si>
  <si>
    <t>2144801290</t>
  </si>
  <si>
    <t>viz D.1.3.1, -2, -8</t>
  </si>
  <si>
    <t>šachty š1, š2, š2</t>
  </si>
  <si>
    <t>102</t>
  </si>
  <si>
    <t>59224R1</t>
  </si>
  <si>
    <t>dno betonové šachtové kulaté DN 1200x1200,</t>
  </si>
  <si>
    <t>-147407312</t>
  </si>
  <si>
    <t>Poznámka k položce:_x000D_
specifikace dílce dle tabulky šachet</t>
  </si>
  <si>
    <t>specifikace k pol.894411R1</t>
  </si>
  <si>
    <t>103</t>
  </si>
  <si>
    <t>59224341</t>
  </si>
  <si>
    <t>těsnění elastomerové pro spojení šachetních dílů DN 1200</t>
  </si>
  <si>
    <t>-1886061681</t>
  </si>
  <si>
    <t>104</t>
  </si>
  <si>
    <t>592243R1</t>
  </si>
  <si>
    <t>deska betonová zákrytová pro kruhové šachty 120/62,5x16,5cm</t>
  </si>
  <si>
    <t>-2043336170</t>
  </si>
  <si>
    <t>105</t>
  </si>
  <si>
    <t>59224176</t>
  </si>
  <si>
    <t>prstenec šachtový vyrovnávací betonový 625x120x80mm</t>
  </si>
  <si>
    <t>623373254</t>
  </si>
  <si>
    <t>106</t>
  </si>
  <si>
    <t>59224185</t>
  </si>
  <si>
    <t>prstenec šachtový vyrovnávací betonový 625x120x60mm</t>
  </si>
  <si>
    <t>641344795</t>
  </si>
  <si>
    <t>107</t>
  </si>
  <si>
    <t>59224187</t>
  </si>
  <si>
    <t>prstenec šachtový vyrovnávací betonový 625x120x100mm</t>
  </si>
  <si>
    <t>-2085328066</t>
  </si>
  <si>
    <t>108</t>
  </si>
  <si>
    <t>59224188</t>
  </si>
  <si>
    <t>prstenec šachtový vyrovnávací betonový 625x120x120mm</t>
  </si>
  <si>
    <t>1282758759</t>
  </si>
  <si>
    <t>109</t>
  </si>
  <si>
    <t>899103112</t>
  </si>
  <si>
    <t>Osazení poklopů litinových a ocelových včetně rámů pro třídu zatížení B125, C250</t>
  </si>
  <si>
    <t>1908847419</t>
  </si>
  <si>
    <t>https://podminky.urs.cz/item/CS_URS_2021_01/899103112</t>
  </si>
  <si>
    <t>110</t>
  </si>
  <si>
    <t>631260R1</t>
  </si>
  <si>
    <t>poklop šachtový kompozitní s rámem kruhový DN 600 C250</t>
  </si>
  <si>
    <t>-636920727</t>
  </si>
  <si>
    <t>Poznámka k položce:_x000D_
specifikace dílce dle tabulky šachet D.1.3.8</t>
  </si>
  <si>
    <t>specifikace k pol.899103112</t>
  </si>
  <si>
    <t>111</t>
  </si>
  <si>
    <t>631260R2</t>
  </si>
  <si>
    <t>poklop šachtový kompozitní s rámem Begu, kruhový DN 600 C250, ventilace</t>
  </si>
  <si>
    <t>-637438397</t>
  </si>
  <si>
    <t>112</t>
  </si>
  <si>
    <t>899900R1</t>
  </si>
  <si>
    <t>Uložení kabelu do chráničky z PE 100x3,5 mm, ohebná, korugovaná</t>
  </si>
  <si>
    <t>772860482</t>
  </si>
  <si>
    <t>Poznámka k položce:_x000D_
Položka zahrnuje osazení chráničky včetně dodávky materiálu</t>
  </si>
  <si>
    <t>viz D.1.3.1, -2,</t>
  </si>
  <si>
    <t>Ostatní konstrukce a práce-bourání</t>
  </si>
  <si>
    <t>113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</si>
  <si>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</si>
  <si>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</si>
  <si>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1257339682</t>
  </si>
  <si>
    <t>https://podminky.urs.cz/item/CS_URS_2022_01/919732211</t>
  </si>
  <si>
    <t>3,6*2</t>
  </si>
  <si>
    <t>114</t>
  </si>
  <si>
    <t>919735112</t>
  </si>
  <si>
    <t>Řezání stávajícího živičného krytu nebo podkladu hloubky přes 50 do 100 mm</t>
  </si>
  <si>
    <t>-1538370729</t>
  </si>
  <si>
    <t>https://podminky.urs.cz/item/CS_URS_2022_01/919735112</t>
  </si>
  <si>
    <t>115</t>
  </si>
  <si>
    <t>953943121</t>
  </si>
  <si>
    <t>Osazování drobných kovových předmětů výrobků ostatních jinde neuvedených do betonu se zajištěním polohy k bednění či k výztuži před zabetonováním hmotnosti do 1 kg/kus</t>
  </si>
  <si>
    <t>2036995207</t>
  </si>
  <si>
    <t>https://podminky.urs.cz/item/CS_URS_2021_01/953943121</t>
  </si>
  <si>
    <t>kotvení profilů do betonu</t>
  </si>
  <si>
    <t>"vtokový objekt"2*2</t>
  </si>
  <si>
    <t>116</t>
  </si>
  <si>
    <t>553439R1</t>
  </si>
  <si>
    <t>kotevní trny dl. 250 mm</t>
  </si>
  <si>
    <t>-1838397622</t>
  </si>
  <si>
    <t>specifikace k pol.953943121</t>
  </si>
  <si>
    <t>117</t>
  </si>
  <si>
    <t>966071711</t>
  </si>
  <si>
    <t>Bourání plotových sloupků a vzpěr ocelových trubkových nebo profilovaných výšky do 2,50 m zabetonovaných</t>
  </si>
  <si>
    <t>594841548</t>
  </si>
  <si>
    <t>https://podminky.urs.cz/item/CS_URS_2021_01/966071711</t>
  </si>
  <si>
    <t>demontáž plotu- ponechání vlastníkovi</t>
  </si>
  <si>
    <t>118</t>
  </si>
  <si>
    <t>966071822</t>
  </si>
  <si>
    <t>Rozebrání oplocení z pletiva drátěného se čtvercovými oky, výšky přes 1,6 do 2,0 m</t>
  </si>
  <si>
    <t>1316582557</t>
  </si>
  <si>
    <t>https://podminky.urs.cz/item/CS_URS_2021_01/966071822</t>
  </si>
  <si>
    <t>119</t>
  </si>
  <si>
    <t>977151127</t>
  </si>
  <si>
    <t>Jádrové vrty diamantovými korunkami do stavebních materiálů (železobetonu, betonu, cihel, obkladů, dlažeb, kamene) průměru přes 225 do 250 mm</t>
  </si>
  <si>
    <t>923984300</t>
  </si>
  <si>
    <t>https://podminky.urs.cz/item/CS_URS_2021_01/977151127</t>
  </si>
  <si>
    <t>navrtání šachet pro přepad</t>
  </si>
  <si>
    <t>0,12*2</t>
  </si>
  <si>
    <t>120</t>
  </si>
  <si>
    <t>989100R1</t>
  </si>
  <si>
    <t>Odstranění dřevěného přístřešku a jeho následné osazení zpět</t>
  </si>
  <si>
    <t>41284693</t>
  </si>
  <si>
    <t>Poznámka k položce:_x000D_
Položka zahrnuje kompletní práce potřebné pro dočasné odstranění stávajícího přístřešku, dočasné přesunutí na vhodné místo a kompletní osazení přístřešku zpět na zvolené místo. Veškeré technologie a jejich specifikace bude určena dle situace na místě a dohody zhotovitele s majitelem. Součástí položky je i dodávka případných materiálů potřebných pro demontáž, zpětné osazení nebo i náhrada poškozených částí.</t>
  </si>
  <si>
    <t>997</t>
  </si>
  <si>
    <t>Přesun sutě</t>
  </si>
  <si>
    <t>121</t>
  </si>
  <si>
    <t>997013R1</t>
  </si>
  <si>
    <t>Poplatek za uložení dřevěného bioodpadu na skládce (skládkovné)</t>
  </si>
  <si>
    <t>-1733067907</t>
  </si>
  <si>
    <t>pařezy na skládku</t>
  </si>
  <si>
    <t>3*0,5*0,5*0,5*1</t>
  </si>
  <si>
    <t>3*0,7*0,7*0,7*1</t>
  </si>
  <si>
    <t>větve</t>
  </si>
  <si>
    <t>3*0,5*1,0</t>
  </si>
  <si>
    <t>2*0,3*1,0</t>
  </si>
  <si>
    <t>122</t>
  </si>
  <si>
    <t>997221551</t>
  </si>
  <si>
    <t>Vodorovná doprava suti bez naložení, ale se složením a s hrubým urovnáním ze sypkých materiálů, na vzdálenost do 1 km</t>
  </si>
  <si>
    <t>1437886442</t>
  </si>
  <si>
    <t>https://podminky.urs.cz/item/CS_URS_2022_01/997221551</t>
  </si>
  <si>
    <t>3,341+1,129+2,534</t>
  </si>
  <si>
    <t>123</t>
  </si>
  <si>
    <t>997221559</t>
  </si>
  <si>
    <t>Vodorovná doprava suti bez naložení, ale se složením a s hrubým urovnáním Příplatek k ceně za každý další i započatý 1 km přes 1 km</t>
  </si>
  <si>
    <t>-170875281</t>
  </si>
  <si>
    <t>https://podminky.urs.cz/item/CS_URS_2022_01/997221559</t>
  </si>
  <si>
    <t>7,004</t>
  </si>
  <si>
    <t>124</t>
  </si>
  <si>
    <t>997221873</t>
  </si>
  <si>
    <t>Poplatek za uložení stavebního odpadu na recyklační skládce (skládkovné) zeminy a kamení zatříděného do Katalogu odpadů pod kódem 17 05 04</t>
  </si>
  <si>
    <t>1272240302</t>
  </si>
  <si>
    <t>https://podminky.urs.cz/item/CS_URS_2022_01/997221873</t>
  </si>
  <si>
    <t>3,341</t>
  </si>
  <si>
    <t>125</t>
  </si>
  <si>
    <t>997221875</t>
  </si>
  <si>
    <t>Poplatek za uložení stavebního odpadu na recyklační skládce (skládkovné) asfaltového bez obsahu dehtu zatříděného do Katalogu odpadů pod kódem 17 03 02</t>
  </si>
  <si>
    <t>460603073</t>
  </si>
  <si>
    <t>https://podminky.urs.cz/item/CS_URS_2022_01/997221875</t>
  </si>
  <si>
    <t>1,129+2,534</t>
  </si>
  <si>
    <t>126</t>
  </si>
  <si>
    <t>998274101</t>
  </si>
  <si>
    <t>Přesun hmot pro trubní vedení hloubené z trub betonových nebo železobetonových pro vodovody nebo kanalizace v otevřeném výkopu dopravní vzdálenost do 15 m</t>
  </si>
  <si>
    <t>-778483067</t>
  </si>
  <si>
    <t>https://podminky.urs.cz/item/CS_URS_2021_01/998274101</t>
  </si>
  <si>
    <t>PSV</t>
  </si>
  <si>
    <t>Práce a dodávky PSV</t>
  </si>
  <si>
    <t>711</t>
  </si>
  <si>
    <t>Izolace proti vodě, vlhkosti a plynům</t>
  </si>
  <si>
    <t>127</t>
  </si>
  <si>
    <t>711780R1</t>
  </si>
  <si>
    <t>Těsnění trubního prostupu do 250 mm segmentovým těsněním</t>
  </si>
  <si>
    <t>1898989978</t>
  </si>
  <si>
    <t>Poznámka k položce:_x000D_
Položka zahrnuje utěsnění prostupu segmentovým těsněním s tlakovou těsností, včetně dodávky materiálu. Přesný počet segmentů a specifikace těsnění dle výrobce.</t>
  </si>
  <si>
    <t>767</t>
  </si>
  <si>
    <t>Konstrukce zámečnické</t>
  </si>
  <si>
    <t>128</t>
  </si>
  <si>
    <t>767995115</t>
  </si>
  <si>
    <t>Montáž ostatních atypických zámečnických konstrukcí hmotnosti přes 50 do 100 kg</t>
  </si>
  <si>
    <t>-1828769747</t>
  </si>
  <si>
    <t>https://podminky.urs.cz/item/CS_URS_2021_01/767995115</t>
  </si>
  <si>
    <t>viz D.1.3.1, -2, -9</t>
  </si>
  <si>
    <t>česle</t>
  </si>
  <si>
    <t>"vtokový objekt"133,54</t>
  </si>
  <si>
    <t>129</t>
  </si>
  <si>
    <t>553431R1</t>
  </si>
  <si>
    <t>Česle z profilované oceli, součástí položky je materiál i práce potřebné ke zhotovení česlí, jako je svařování, stříhání apod. Ocenění dle cenových normativů.</t>
  </si>
  <si>
    <t>1544873778</t>
  </si>
  <si>
    <t>specifikace k pol.767995115</t>
  </si>
  <si>
    <t>viz D.1.3.9</t>
  </si>
  <si>
    <t>bez profilů</t>
  </si>
  <si>
    <t>133,54</t>
  </si>
  <si>
    <t>789</t>
  </si>
  <si>
    <t>Povrchové úpravy ocelových konstrukcí a technologických zařízení</t>
  </si>
  <si>
    <t>130</t>
  </si>
  <si>
    <t>789421212</t>
  </si>
  <si>
    <t>Provedení žárového stříkání ocelových konstrukcí zinkem, tloušťky 50 μm, třídy II (0,780 kg Zn/m2)</t>
  </si>
  <si>
    <t>-553433866</t>
  </si>
  <si>
    <t>https://podminky.urs.cz/item/CS_URS_2021_01/789421212</t>
  </si>
  <si>
    <t>pozinkování česlí</t>
  </si>
  <si>
    <t>3,14*0,014*(2,8+12,38)*2</t>
  </si>
  <si>
    <t>131</t>
  </si>
  <si>
    <t>15625101</t>
  </si>
  <si>
    <t>drát metalizační Zn D 3mm</t>
  </si>
  <si>
    <t>-569280369</t>
  </si>
  <si>
    <t>specifikace k pol.789421212</t>
  </si>
  <si>
    <t>0,78*1,335</t>
  </si>
  <si>
    <t>SO 04 - Úprava melioračních objektů</t>
  </si>
  <si>
    <t>313235543</t>
  </si>
  <si>
    <t>viz D.4.1. - 5</t>
  </si>
  <si>
    <t>1573106117</t>
  </si>
  <si>
    <t>-1271011937</t>
  </si>
  <si>
    <t>285*1,0</t>
  </si>
  <si>
    <t>302242131</t>
  </si>
  <si>
    <t>285*0,3</t>
  </si>
  <si>
    <t>131251104</t>
  </si>
  <si>
    <t>Hloubení nezapažených jam a zářezů strojně s urovnáním dna do předepsaného profilu a spádu v hornině třídy těžitelnosti I skupiny 3 přes 100 do 500 m3</t>
  </si>
  <si>
    <t>1306746342</t>
  </si>
  <si>
    <t>https://podminky.urs.cz/item/CS_URS_2021_01/131251104</t>
  </si>
  <si>
    <t>výkopy meliorace</t>
  </si>
  <si>
    <t>3,2*(24+17,3)</t>
  </si>
  <si>
    <t>437831399</t>
  </si>
  <si>
    <t xml:space="preserve">svodný drén </t>
  </si>
  <si>
    <t>285*0,8*1,4</t>
  </si>
  <si>
    <t>133251101</t>
  </si>
  <si>
    <t>Hloubení nezapažených šachet strojně v hornině třídy těžitelnosti I skupiny 3 do 20 m3</t>
  </si>
  <si>
    <t>1816136733</t>
  </si>
  <si>
    <t>https://podminky.urs.cz/item/CS_URS_2021_01/133251101</t>
  </si>
  <si>
    <t>sondy pro napojení šachet</t>
  </si>
  <si>
    <t>0,6*0,6*1,0*4</t>
  </si>
  <si>
    <t>-1575863172</t>
  </si>
  <si>
    <t>132,16+319,2</t>
  </si>
  <si>
    <t>ornice zpět</t>
  </si>
  <si>
    <t>387,203</t>
  </si>
  <si>
    <t>-1205156568</t>
  </si>
  <si>
    <t>451,36-387,203</t>
  </si>
  <si>
    <t>1233825359</t>
  </si>
  <si>
    <t>64,157*5</t>
  </si>
  <si>
    <t>640669736</t>
  </si>
  <si>
    <t>64,157</t>
  </si>
  <si>
    <t>1857623593</t>
  </si>
  <si>
    <t>"výkop"451,36</t>
  </si>
  <si>
    <t>845293269</t>
  </si>
  <si>
    <t>64,157*1,8</t>
  </si>
  <si>
    <t>1443530746</t>
  </si>
  <si>
    <t>451,36</t>
  </si>
  <si>
    <t>odpočet vestav. konstrukcí</t>
  </si>
  <si>
    <t>meliorace</t>
  </si>
  <si>
    <t>-0,35*(23+16,3)</t>
  </si>
  <si>
    <t>žebra</t>
  </si>
  <si>
    <t>-0,4*2,5*2</t>
  </si>
  <si>
    <t>šachty</t>
  </si>
  <si>
    <t>-0,6*0,6*3,14*(1,3+1,4+1,1+1,2)</t>
  </si>
  <si>
    <t>podchycení - svodný drén</t>
  </si>
  <si>
    <t>-0,15*285</t>
  </si>
  <si>
    <t>sondy</t>
  </si>
  <si>
    <t>1,44</t>
  </si>
  <si>
    <t>181351105</t>
  </si>
  <si>
    <t>Rozprostření a urovnání ornice v rovině nebo ve svahu sklonu do 1:5 strojně při souvislé ploše přes 100 do 500 m2, tl. vrstvy přes 250 do 300 mm</t>
  </si>
  <si>
    <t>-1005514883</t>
  </si>
  <si>
    <t>https://podminky.urs.cz/item/CS_URS_2021_01/181351105</t>
  </si>
  <si>
    <t>285</t>
  </si>
  <si>
    <t>1547381512</t>
  </si>
  <si>
    <t>1560464406</t>
  </si>
  <si>
    <t>285*0,03*1,03</t>
  </si>
  <si>
    <t>1367264276</t>
  </si>
  <si>
    <t>urovnání terénu</t>
  </si>
  <si>
    <t>-647910954</t>
  </si>
  <si>
    <t>0,8*(21,05+14,3)</t>
  </si>
  <si>
    <t>212752513</t>
  </si>
  <si>
    <t>Trativody z drenážních trubek pro liniové stavby a komunikace se zřízením štěrkového lože pod trubky a s jejich obsypem v otevřeném výkopu trubka korugovaná PP SN 8 perforace 220° DN 250</t>
  </si>
  <si>
    <t>51877600</t>
  </si>
  <si>
    <t>https://podminky.urs.cz/item/CS_URS_2021_01/212752513</t>
  </si>
  <si>
    <t>podchycení svodného drénu</t>
  </si>
  <si>
    <t>1928010072</t>
  </si>
  <si>
    <t>usazení roštu</t>
  </si>
  <si>
    <t>3,9*2*4,6*0,001</t>
  </si>
  <si>
    <t>354931864</t>
  </si>
  <si>
    <t>-1362110195</t>
  </si>
  <si>
    <t>zavazovací žebro</t>
  </si>
  <si>
    <t>0,9*2,5*2</t>
  </si>
  <si>
    <t>-1695231608</t>
  </si>
  <si>
    <t>7,0*1,8*2</t>
  </si>
  <si>
    <t>1305517530</t>
  </si>
  <si>
    <t>25,2</t>
  </si>
  <si>
    <t>-773717912</t>
  </si>
  <si>
    <t>3,5*2,5*7,9*0,001*2</t>
  </si>
  <si>
    <t>39072768</t>
  </si>
  <si>
    <t>podkladní beton meliorací</t>
  </si>
  <si>
    <t>0,8*0,1*(21,05+14,3)</t>
  </si>
  <si>
    <t>452384111</t>
  </si>
  <si>
    <t>Podkladní a vyrovnávací konstrukce z betonu pražce z prostého betonu tř. C 12/15 pod potrubí v otevřeném výkopu, průřezové plochy do 25000 mm2</t>
  </si>
  <si>
    <t>1471900936</t>
  </si>
  <si>
    <t>https://podminky.urs.cz/item/CS_URS_2021_01/452384111</t>
  </si>
  <si>
    <t>0,2*6</t>
  </si>
  <si>
    <t>0,3*10</t>
  </si>
  <si>
    <t>830361811</t>
  </si>
  <si>
    <t>Bourání stávajícího potrubí z kameninových trub v otevřeném výkopu DN přes 150 do 250</t>
  </si>
  <si>
    <t>-886259575</t>
  </si>
  <si>
    <t>https://podminky.urs.cz/item/CS_URS_2021_01/830361811</t>
  </si>
  <si>
    <t>odstranění stáv. hlavníků</t>
  </si>
  <si>
    <t>15+25</t>
  </si>
  <si>
    <t>871350410</t>
  </si>
  <si>
    <t>Montáž kanalizačního potrubí z plastů z polypropylenu PP korugovaného nebo žebrovaného SN 10 DN 200</t>
  </si>
  <si>
    <t>849748957</t>
  </si>
  <si>
    <t>https://podminky.urs.cz/item/CS_URS_2021_01/871350410</t>
  </si>
  <si>
    <t>286170R2</t>
  </si>
  <si>
    <t>trubka kanalizační PP korugovaná DN 150x6000mm SN8</t>
  </si>
  <si>
    <t>1635814978</t>
  </si>
  <si>
    <t>specifikace k pol.871350410</t>
  </si>
  <si>
    <t>871360410</t>
  </si>
  <si>
    <t>Montáž kanalizačního potrubí z plastů z polypropylenu PP korugovaného nebo žebrovaného SN 10 DN 250</t>
  </si>
  <si>
    <t>1232484303</t>
  </si>
  <si>
    <t>https://podminky.urs.cz/item/CS_URS_2021_01/871360410</t>
  </si>
  <si>
    <t>286170R1</t>
  </si>
  <si>
    <t>trubka kanalizační PP korugovaná DN 250x6000mm SN8</t>
  </si>
  <si>
    <t>-124831480</t>
  </si>
  <si>
    <t>specifikace k pol.871360410</t>
  </si>
  <si>
    <t>894411311</t>
  </si>
  <si>
    <t>Osazení betonových nebo železobetonových dílců pro šachty skruží rovných</t>
  </si>
  <si>
    <t>-122956258</t>
  </si>
  <si>
    <t>https://podminky.urs.cz/item/CS_URS_2021_01/894411311</t>
  </si>
  <si>
    <t>skruže v šachtách</t>
  </si>
  <si>
    <t>"100/100"1+2+1+1</t>
  </si>
  <si>
    <t>"100/50"1</t>
  </si>
  <si>
    <t>"100/25"1+1</t>
  </si>
  <si>
    <t>59224069</t>
  </si>
  <si>
    <t>skruž betonová DN 1000x1000, 100x100x12cm</t>
  </si>
  <si>
    <t>-929052682</t>
  </si>
  <si>
    <t>specifikace k pol.894411311</t>
  </si>
  <si>
    <t>59224067</t>
  </si>
  <si>
    <t>skruž betonová DN 1000x500, 100x50x12cm</t>
  </si>
  <si>
    <t>-1013767506</t>
  </si>
  <si>
    <t>59224065</t>
  </si>
  <si>
    <t>skruž betonová DN 1000x250, 100x25x12cm</t>
  </si>
  <si>
    <t>-827018457</t>
  </si>
  <si>
    <t>894414111</t>
  </si>
  <si>
    <t>Osazení betonových nebo železobetonových dílců pro šachty skruží základových (dno)</t>
  </si>
  <si>
    <t>796131706</t>
  </si>
  <si>
    <t>https://podminky.urs.cz/item/CS_URS_2021_01/894414111</t>
  </si>
  <si>
    <t>dno šachet</t>
  </si>
  <si>
    <t>59224064</t>
  </si>
  <si>
    <t>dno betonové šachtové kulaté DN 1000x500, 100x65x15cm</t>
  </si>
  <si>
    <t>1413952016</t>
  </si>
  <si>
    <t>specifikace k pol.894414111</t>
  </si>
  <si>
    <t>šachtová dna specifikována dle PD</t>
  </si>
  <si>
    <t>894414211</t>
  </si>
  <si>
    <t>Osazení betonových nebo železobetonových dílců pro šachty desek zákrytových</t>
  </si>
  <si>
    <t>-234149723</t>
  </si>
  <si>
    <t>https://podminky.urs.cz/item/CS_URS_2021_01/894414211</t>
  </si>
  <si>
    <t>poklop šachty - deska zákrytová</t>
  </si>
  <si>
    <t>59225780</t>
  </si>
  <si>
    <t>deska betonová zákrytová na skruž půlená 118x7,5cm</t>
  </si>
  <si>
    <t>1856022803</t>
  </si>
  <si>
    <t>specifikace k pol.894414211</t>
  </si>
  <si>
    <t>894608211</t>
  </si>
  <si>
    <t>Výztuž šachet ze svařovaných sítí typu Kari</t>
  </si>
  <si>
    <t>913211794</t>
  </si>
  <si>
    <t>https://podminky.urs.cz/item/CS_URS_2021_01/894608211</t>
  </si>
  <si>
    <t>obetonování meliorace</t>
  </si>
  <si>
    <t>1,2*(11,7+2)*7,9*0,001</t>
  </si>
  <si>
    <t>0,9*(15,5+2)*7,9*0,001</t>
  </si>
  <si>
    <t>899623181</t>
  </si>
  <si>
    <t>Obetonování potrubí nebo zdiva stok betonem prostým v otevřeném výkopu, beton tř. C 30/37</t>
  </si>
  <si>
    <t>-398060483</t>
  </si>
  <si>
    <t>https://podminky.urs.cz/item/CS_URS_2021_01/899623181</t>
  </si>
  <si>
    <t>(0,27-(0,13*0,13*3,14))*(11,7+2)</t>
  </si>
  <si>
    <t>(0,19-(0,08*0,08*3,14))*(15,5+2)</t>
  </si>
  <si>
    <t>899643111</t>
  </si>
  <si>
    <t>Bednění pro obetonování potrubí v otevřeném výkopu</t>
  </si>
  <si>
    <t>311199535</t>
  </si>
  <si>
    <t>https://podminky.urs.cz/item/CS_URS_2021_01/899643111</t>
  </si>
  <si>
    <t>1,5*(11,7+2)</t>
  </si>
  <si>
    <t>1,2*(15,5+2)</t>
  </si>
  <si>
    <t>(0,27+0,19)*2</t>
  </si>
  <si>
    <t>-2038691894</t>
  </si>
  <si>
    <t>-1518623930</t>
  </si>
  <si>
    <t>997013501</t>
  </si>
  <si>
    <t>Odvoz suti a vybouraných hmot na skládku nebo meziskládku se složením, na vzdálenost do 1 km</t>
  </si>
  <si>
    <t>-1789966532</t>
  </si>
  <si>
    <t>https://podminky.urs.cz/item/CS_URS_2021_01/997013501</t>
  </si>
  <si>
    <t>potrubí</t>
  </si>
  <si>
    <t>2,6</t>
  </si>
  <si>
    <t>997013509</t>
  </si>
  <si>
    <t>Odvoz suti a vybouraných hmot na skládku nebo meziskládku se složením, na vzdálenost Příplatek k ceně za každý další i započatý 1 km přes 1 km</t>
  </si>
  <si>
    <t>446337756</t>
  </si>
  <si>
    <t>https://podminky.urs.cz/item/CS_URS_2021_01/997013509</t>
  </si>
  <si>
    <t>2,6*14</t>
  </si>
  <si>
    <t>997013607</t>
  </si>
  <si>
    <t>Poplatek za uložení stavebního odpadu na skládce (skládkovné) z tašek a keramických výrobků zatříděného do Katalogu odpadů pod kódem 17 01 03</t>
  </si>
  <si>
    <t>-1695732378</t>
  </si>
  <si>
    <t>https://podminky.urs.cz/item/CS_URS_2021_01/997013607</t>
  </si>
  <si>
    <t>odpad z kameninového potrubí</t>
  </si>
  <si>
    <t>998276101</t>
  </si>
  <si>
    <t>Přesun hmot pro trubní vedení hloubené z trub z plastických hmot nebo sklolaminátových pro vodovody nebo kanalizace v otevřeném výkopu dopravní vzdálenost do 15 m</t>
  </si>
  <si>
    <t>1191285294</t>
  </si>
  <si>
    <t>https://podminky.urs.cz/item/CS_URS_2021_01/998276101</t>
  </si>
  <si>
    <t>767995116</t>
  </si>
  <si>
    <t>Montáž ostatních atypických zámečnických konstrukcí hmotnosti přes 100 do 250 kg</t>
  </si>
  <si>
    <t>-1565621982</t>
  </si>
  <si>
    <t>https://podminky.urs.cz/item/CS_URS_2021_01/767995116</t>
  </si>
  <si>
    <t>viz D.4.1. - 5, D.4.6</t>
  </si>
  <si>
    <t>rošty</t>
  </si>
  <si>
    <t>125,53*2</t>
  </si>
  <si>
    <t>553431R2</t>
  </si>
  <si>
    <t>Rošt z profilové oceli, součástí položky je materiál i práce potřebné ke zhotovení roštu, jako je svařování, stříhání apod. Ocenění dle cenových normativů.</t>
  </si>
  <si>
    <t>310488652</t>
  </si>
  <si>
    <t>Poznámka k položce:_x000D_
Součástí je i uzamykací systém včetně jeho montáže (dle detailu).</t>
  </si>
  <si>
    <t>specifikace k pol.767995116</t>
  </si>
  <si>
    <t>viz výkres D.4.6</t>
  </si>
  <si>
    <t>998767101</t>
  </si>
  <si>
    <t>Přesun hmot pro zámečnické konstrukce stanovený z hmotnosti přesunovaného materiálu vodorovná dopravní vzdálenost do 50 m v objektech výšky do 6 m</t>
  </si>
  <si>
    <t>-1908488624</t>
  </si>
  <si>
    <t>https://podminky.urs.cz/item/CS_URS_2021_01/998767101</t>
  </si>
  <si>
    <t>-1950549804</t>
  </si>
  <si>
    <t>viz D.4.1., D.4.6</t>
  </si>
  <si>
    <t>stříkání roštu zinkem</t>
  </si>
  <si>
    <t>0,014*3,14*(0,372+0,683+0,867+0,996+1,09+1,159+1,205+1,232+1,075+1,95+0,53)*2</t>
  </si>
  <si>
    <t>0,014*3,14*(1,241+1,559)</t>
  </si>
  <si>
    <t>-412317297</t>
  </si>
  <si>
    <t>1,104*0,78</t>
  </si>
  <si>
    <t>VRN 01 - Vedlejší rozpočtové náklady SO 01, SO 04</t>
  </si>
  <si>
    <t>VRN - Vedlejší rozpočtové náklady</t>
  </si>
  <si>
    <t xml:space="preserve">    VRN1 - 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</si>
  <si>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</si>
  <si>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</si>
  <si>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</si>
  <si>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</si>
  <si>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VRN</t>
  </si>
  <si>
    <t>Vedlejší rozpočtové náklady</t>
  </si>
  <si>
    <t>VRN1</t>
  </si>
  <si>
    <t xml:space="preserve"> Průzkumné, geodetické a projektové práce</t>
  </si>
  <si>
    <t>011324000</t>
  </si>
  <si>
    <t>Archeologický průzkum</t>
  </si>
  <si>
    <t>Kč</t>
  </si>
  <si>
    <t>1024</t>
  </si>
  <si>
    <t>-1231336001</t>
  </si>
  <si>
    <t>01220100R</t>
  </si>
  <si>
    <t>Vytýčení inženýrských sítí</t>
  </si>
  <si>
    <t>31085139</t>
  </si>
  <si>
    <t>Poznámka k položce:_x000D_
Vytýčení inženýrských sítí dotčených nebo souvisejících se stavbou před nebo v průběhu stavby</t>
  </si>
  <si>
    <t>012203000</t>
  </si>
  <si>
    <t>Geodetické práce při provádění stavby</t>
  </si>
  <si>
    <t>2070617180</t>
  </si>
  <si>
    <t>Poznámka k položce:_x000D_
dokumentace zakrývaných konstrukcí a liniových staveb geodetickým zaměřením v papírové a elektronické podobě.</t>
  </si>
  <si>
    <t>012204000</t>
  </si>
  <si>
    <t>Vytýčení stavby včetně přeložek sítí</t>
  </si>
  <si>
    <t>-1908637527</t>
  </si>
  <si>
    <t>012303000</t>
  </si>
  <si>
    <t>Geodetické práce po výstavbě</t>
  </si>
  <si>
    <t>775384189</t>
  </si>
  <si>
    <t>013254000</t>
  </si>
  <si>
    <t>Dokumentace skutečného provedení stavby</t>
  </si>
  <si>
    <t>-165408499</t>
  </si>
  <si>
    <t>Poznámka k položce:_x000D_
Dokumentace skutečného provedení v rozsahu dle platné vyhlášky na dokumentaci staveb v počtu podle SOD a VOP</t>
  </si>
  <si>
    <t>013294000</t>
  </si>
  <si>
    <t>Dílenská dokumentace</t>
  </si>
  <si>
    <t>-1374138264</t>
  </si>
  <si>
    <t>VRN3</t>
  </si>
  <si>
    <t>Zařízení staveniště</t>
  </si>
  <si>
    <t>03000100R</t>
  </si>
  <si>
    <t>Náklady na zřízení, provoz, údržbu a odstranění staveniště</t>
  </si>
  <si>
    <t>-2051947262</t>
  </si>
  <si>
    <t>Poznámka k položce:_x000D_
Položka zahrnuje především:_x000D_
- zpevněné plochy skládek, sklady, přístřešky,_x000D_
- sociální objekty pro pracovníky_x000D_
- vnější oplocení,_x000D_
- vnitrostaveništní lávky nebo jiné potřebné přejezdy či přechody,_x000D_
- vnitrostaveništní rozvody potřebných sítí_x000D_
- zemní práce týkající se objektů staveniště, včetně terénních úprav_x000D_
- základní a opěrné konstrukce pro montážní mechanizmy_x000D_
- dočasná ochranná zařízení (plachty apod.)_x000D_
- příslušné přípojky nebo náhradní zdroje energie pokud nejsou součástí stavebních objektů</t>
  </si>
  <si>
    <t>034303000</t>
  </si>
  <si>
    <t>Dopravní značení na staveništi</t>
  </si>
  <si>
    <t>…</t>
  </si>
  <si>
    <t>1798017128</t>
  </si>
  <si>
    <t>VRN4</t>
  </si>
  <si>
    <t>Inženýrská činnost</t>
  </si>
  <si>
    <t>01131401R</t>
  </si>
  <si>
    <t>Zajištění případného zvláštního užívání komunikace vč. zajištění rozhodnutí, poplatku, dodání a instalace dopravního značení</t>
  </si>
  <si>
    <t>kpl</t>
  </si>
  <si>
    <t>-1980364487</t>
  </si>
  <si>
    <t>04140300R</t>
  </si>
  <si>
    <t>Náklady zhotovitele na zajištění kolektivní bezpečnosti osob pohybujících se po staveništi</t>
  </si>
  <si>
    <t>-639423004</t>
  </si>
  <si>
    <t>Poznámka k položce:_x000D_
Náklady na zbudování, údržbu a zrušení:_x000D_
- zabezpečení okrajů konstrukcí proti pádu osob_x000D_
- komunikací pro pohyb osob ve staveništi_x000D_
- přechodů přes výkopy_x000D_
- a další prvky kolektivní ochrany osob, pokud nejsou jinde uvedeny</t>
  </si>
  <si>
    <t>VRN5</t>
  </si>
  <si>
    <t>Finanční náklady</t>
  </si>
  <si>
    <t>051103000</t>
  </si>
  <si>
    <t>Finanční náklady pojistné pojištění proti vlivu vyšší moci</t>
  </si>
  <si>
    <t>-164789395</t>
  </si>
  <si>
    <t>VRN9</t>
  </si>
  <si>
    <t>Ostatní náklady</t>
  </si>
  <si>
    <t>09100202R</t>
  </si>
  <si>
    <t>Havarijní plán</t>
  </si>
  <si>
    <t>-157636742</t>
  </si>
  <si>
    <t>09100303R</t>
  </si>
  <si>
    <t>Protipovodňový plán</t>
  </si>
  <si>
    <t>-1406696422</t>
  </si>
  <si>
    <t>09100500R</t>
  </si>
  <si>
    <t>Manipulační řád</t>
  </si>
  <si>
    <t>1017520511</t>
  </si>
  <si>
    <t>09150301R</t>
  </si>
  <si>
    <t>Náklady na vyhotovení fotodokumentace před stavbou, při stavbě a po ukončení stavby.</t>
  </si>
  <si>
    <t>1763459549</t>
  </si>
  <si>
    <t>09150310R</t>
  </si>
  <si>
    <t>Laboratorní rozbory - zkoušky výluhů zeminy, vybouraných hmot</t>
  </si>
  <si>
    <t>2052572764</t>
  </si>
  <si>
    <t>09150311R</t>
  </si>
  <si>
    <t>Laboratorní zkoušky Proctor Standart pro míru zhutnění hrází</t>
  </si>
  <si>
    <t>1621065960</t>
  </si>
  <si>
    <t>09150320R</t>
  </si>
  <si>
    <t>Zajištění publicity projektu</t>
  </si>
  <si>
    <t>1865115817</t>
  </si>
  <si>
    <t>09150330R</t>
  </si>
  <si>
    <t>Náklady na provedení zkoušek, revizí a měření</t>
  </si>
  <si>
    <t>-828525694</t>
  </si>
  <si>
    <t>Poznámka k položce:_x000D_
Náklady na provedení zkoušek, revizí a měření, které jsou vyžadovány v technických normách a dalších předpisech ve vztahu k prováděným pracím, dodávkám a službám a jejichž počet a druh by měl být specifikovaný v dokumentu KZP vyhotoveným zohotovitelem. Položka zahrnuje také zkoušky na odebraných vzorcích vody.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</si>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</sst>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132251104" TargetMode="External"/><Relationship Id="rId13" Type="http://schemas.openxmlformats.org/officeDocument/2006/relationships/hyperlink" Target="https://podminky.urs.cz/item/CS_URS_2021_01/171103201" TargetMode="External"/><Relationship Id="rId18" Type="http://schemas.openxmlformats.org/officeDocument/2006/relationships/hyperlink" Target="https://podminky.urs.cz/item/CS_URS_2021_01/174101101" TargetMode="External"/><Relationship Id="rId26" Type="http://schemas.openxmlformats.org/officeDocument/2006/relationships/hyperlink" Target="https://podminky.urs.cz/item/CS_URS_2021_01/182201101" TargetMode="External"/><Relationship Id="rId3" Type="http://schemas.openxmlformats.org/officeDocument/2006/relationships/hyperlink" Target="https://podminky.urs.cz/item/CS_URS_2021_01/121151125" TargetMode="External"/><Relationship Id="rId21" Type="http://schemas.openxmlformats.org/officeDocument/2006/relationships/hyperlink" Target="https://podminky.urs.cz/item/CS_URS_2021_01/181451121" TargetMode="External"/><Relationship Id="rId34" Type="http://schemas.openxmlformats.org/officeDocument/2006/relationships/hyperlink" Target="https://podminky.urs.cz/item/CS_URS_2021_01/463212111" TargetMode="External"/><Relationship Id="rId7" Type="http://schemas.openxmlformats.org/officeDocument/2006/relationships/hyperlink" Target="https://podminky.urs.cz/item/CS_URS_2021_01/131251106" TargetMode="External"/><Relationship Id="rId12" Type="http://schemas.openxmlformats.org/officeDocument/2006/relationships/hyperlink" Target="https://podminky.urs.cz/item/CS_URS_2021_01/167151111" TargetMode="External"/><Relationship Id="rId17" Type="http://schemas.openxmlformats.org/officeDocument/2006/relationships/hyperlink" Target="https://podminky.urs.cz/item/CS_URS_2021_01/171201221" TargetMode="External"/><Relationship Id="rId25" Type="http://schemas.openxmlformats.org/officeDocument/2006/relationships/hyperlink" Target="https://podminky.urs.cz/item/CS_URS_2021_01/182151111" TargetMode="External"/><Relationship Id="rId33" Type="http://schemas.openxmlformats.org/officeDocument/2006/relationships/hyperlink" Target="https://podminky.urs.cz/item/CS_URS_2021_01/462519002" TargetMode="External"/><Relationship Id="rId38" Type="http://schemas.openxmlformats.org/officeDocument/2006/relationships/drawing" Target="../drawings/drawing2.xml"/><Relationship Id="rId2" Type="http://schemas.openxmlformats.org/officeDocument/2006/relationships/hyperlink" Target="https://podminky.urs.cz/item/CS_URS_2021_01/115101301" TargetMode="External"/><Relationship Id="rId16" Type="http://schemas.openxmlformats.org/officeDocument/2006/relationships/hyperlink" Target="https://podminky.urs.cz/item/CS_URS_2021_01/171201201" TargetMode="External"/><Relationship Id="rId20" Type="http://schemas.openxmlformats.org/officeDocument/2006/relationships/hyperlink" Target="https://podminky.urs.cz/item/CS_URS_2021_01/181351115" TargetMode="External"/><Relationship Id="rId29" Type="http://schemas.openxmlformats.org/officeDocument/2006/relationships/hyperlink" Target="https://podminky.urs.cz/item/CS_URS_2021_01/452318510" TargetMode="External"/><Relationship Id="rId1" Type="http://schemas.openxmlformats.org/officeDocument/2006/relationships/hyperlink" Target="https://podminky.urs.cz/item/CS_URS_2021_01/115101201" TargetMode="External"/><Relationship Id="rId6" Type="http://schemas.openxmlformats.org/officeDocument/2006/relationships/hyperlink" Target="https://podminky.urs.cz/item/CS_URS_2021_01/129001101" TargetMode="External"/><Relationship Id="rId11" Type="http://schemas.openxmlformats.org/officeDocument/2006/relationships/hyperlink" Target="https://podminky.urs.cz/item/CS_URS_2021_01/162751119" TargetMode="External"/><Relationship Id="rId24" Type="http://schemas.openxmlformats.org/officeDocument/2006/relationships/hyperlink" Target="https://podminky.urs.cz/item/CS_URS_2021_01/181951112" TargetMode="External"/><Relationship Id="rId32" Type="http://schemas.openxmlformats.org/officeDocument/2006/relationships/hyperlink" Target="https://podminky.urs.cz/item/CS_URS_2021_01/462512270" TargetMode="External"/><Relationship Id="rId37" Type="http://schemas.openxmlformats.org/officeDocument/2006/relationships/hyperlink" Target="https://podminky.urs.cz/item/CS_URS_2021_01/998321011" TargetMode="External"/><Relationship Id="rId5" Type="http://schemas.openxmlformats.org/officeDocument/2006/relationships/hyperlink" Target="https://podminky.urs.cz/item/CS_URS_2021_01/122251406" TargetMode="External"/><Relationship Id="rId15" Type="http://schemas.openxmlformats.org/officeDocument/2006/relationships/hyperlink" Target="https://podminky.urs.cz/item/CS_URS_2021_01/171152501" TargetMode="External"/><Relationship Id="rId23" Type="http://schemas.openxmlformats.org/officeDocument/2006/relationships/hyperlink" Target="https://podminky.urs.cz/item/CS_URS_2021_01/181951111" TargetMode="External"/><Relationship Id="rId28" Type="http://schemas.openxmlformats.org/officeDocument/2006/relationships/hyperlink" Target="https://podminky.urs.cz/item/CS_URS_2021_01/212752702" TargetMode="External"/><Relationship Id="rId36" Type="http://schemas.openxmlformats.org/officeDocument/2006/relationships/hyperlink" Target="https://podminky.urs.cz/item/CS_URS_2021_01/564851111" TargetMode="External"/><Relationship Id="rId10" Type="http://schemas.openxmlformats.org/officeDocument/2006/relationships/hyperlink" Target="https://podminky.urs.cz/item/CS_URS_2021_01/162751117" TargetMode="External"/><Relationship Id="rId19" Type="http://schemas.openxmlformats.org/officeDocument/2006/relationships/hyperlink" Target="https://podminky.urs.cz/item/CS_URS_2021_01/181351113" TargetMode="External"/><Relationship Id="rId31" Type="http://schemas.openxmlformats.org/officeDocument/2006/relationships/hyperlink" Target="https://podminky.urs.cz/item/CS_URS_2021_01/462511370" TargetMode="External"/><Relationship Id="rId4" Type="http://schemas.openxmlformats.org/officeDocument/2006/relationships/hyperlink" Target="https://podminky.urs.cz/item/CS_URS_2021_01/122251104" TargetMode="External"/><Relationship Id="rId9" Type="http://schemas.openxmlformats.org/officeDocument/2006/relationships/hyperlink" Target="https://podminky.urs.cz/item/CS_URS_2021_01/162351103" TargetMode="External"/><Relationship Id="rId14" Type="http://schemas.openxmlformats.org/officeDocument/2006/relationships/hyperlink" Target="https://podminky.urs.cz/item/CS_URS_2021_01/171151101" TargetMode="External"/><Relationship Id="rId22" Type="http://schemas.openxmlformats.org/officeDocument/2006/relationships/hyperlink" Target="https://podminky.urs.cz/item/CS_URS_2021_01/181451122" TargetMode="External"/><Relationship Id="rId27" Type="http://schemas.openxmlformats.org/officeDocument/2006/relationships/hyperlink" Target="https://podminky.urs.cz/item/CS_URS_2021_01/182351133" TargetMode="External"/><Relationship Id="rId30" Type="http://schemas.openxmlformats.org/officeDocument/2006/relationships/hyperlink" Target="https://podminky.urs.cz/item/CS_URS_2021_01/457572111" TargetMode="External"/><Relationship Id="rId35" Type="http://schemas.openxmlformats.org/officeDocument/2006/relationships/hyperlink" Target="https://podminky.urs.cz/item/CS_URS_2021_01/46321219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162751119" TargetMode="External"/><Relationship Id="rId13" Type="http://schemas.openxmlformats.org/officeDocument/2006/relationships/hyperlink" Target="https://podminky.urs.cz/item/CS_URS_2021_01/181351113" TargetMode="External"/><Relationship Id="rId18" Type="http://schemas.openxmlformats.org/officeDocument/2006/relationships/hyperlink" Target="https://podminky.urs.cz/item/CS_URS_2021_01/181951112" TargetMode="External"/><Relationship Id="rId26" Type="http://schemas.openxmlformats.org/officeDocument/2006/relationships/hyperlink" Target="https://podminky.urs.cz/item/CS_URS_2021_01/564851111" TargetMode="External"/><Relationship Id="rId3" Type="http://schemas.openxmlformats.org/officeDocument/2006/relationships/hyperlink" Target="https://podminky.urs.cz/item/CS_URS_2021_01/121151125" TargetMode="External"/><Relationship Id="rId21" Type="http://schemas.openxmlformats.org/officeDocument/2006/relationships/hyperlink" Target="https://podminky.urs.cz/item/CS_URS_2021_01/182351133" TargetMode="External"/><Relationship Id="rId7" Type="http://schemas.openxmlformats.org/officeDocument/2006/relationships/hyperlink" Target="https://podminky.urs.cz/item/CS_URS_2021_01/162751117" TargetMode="External"/><Relationship Id="rId12" Type="http://schemas.openxmlformats.org/officeDocument/2006/relationships/hyperlink" Target="https://podminky.urs.cz/item/CS_URS_2021_01/174101101" TargetMode="External"/><Relationship Id="rId17" Type="http://schemas.openxmlformats.org/officeDocument/2006/relationships/hyperlink" Target="https://podminky.urs.cz/item/CS_URS_2021_01/181951111" TargetMode="External"/><Relationship Id="rId25" Type="http://schemas.openxmlformats.org/officeDocument/2006/relationships/hyperlink" Target="https://podminky.urs.cz/item/CS_URS_2021_01/462519002" TargetMode="External"/><Relationship Id="rId2" Type="http://schemas.openxmlformats.org/officeDocument/2006/relationships/hyperlink" Target="https://podminky.urs.cz/item/CS_URS_2021_01/115101301" TargetMode="External"/><Relationship Id="rId16" Type="http://schemas.openxmlformats.org/officeDocument/2006/relationships/hyperlink" Target="https://podminky.urs.cz/item/CS_URS_2021_01/181451122" TargetMode="External"/><Relationship Id="rId20" Type="http://schemas.openxmlformats.org/officeDocument/2006/relationships/hyperlink" Target="https://podminky.urs.cz/item/CS_URS_2021_01/182201101" TargetMode="External"/><Relationship Id="rId1" Type="http://schemas.openxmlformats.org/officeDocument/2006/relationships/hyperlink" Target="https://podminky.urs.cz/item/CS_URS_2021_01/115101201" TargetMode="External"/><Relationship Id="rId6" Type="http://schemas.openxmlformats.org/officeDocument/2006/relationships/hyperlink" Target="https://podminky.urs.cz/item/CS_URS_2021_01/162351103" TargetMode="External"/><Relationship Id="rId11" Type="http://schemas.openxmlformats.org/officeDocument/2006/relationships/hyperlink" Target="https://podminky.urs.cz/item/CS_URS_2021_01/171201221" TargetMode="External"/><Relationship Id="rId24" Type="http://schemas.openxmlformats.org/officeDocument/2006/relationships/hyperlink" Target="https://podminky.urs.cz/item/CS_URS_2021_01/462512270" TargetMode="External"/><Relationship Id="rId5" Type="http://schemas.openxmlformats.org/officeDocument/2006/relationships/hyperlink" Target="https://podminky.urs.cz/item/CS_URS_2021_01/131251105" TargetMode="External"/><Relationship Id="rId15" Type="http://schemas.openxmlformats.org/officeDocument/2006/relationships/hyperlink" Target="https://podminky.urs.cz/item/CS_URS_2021_01/181451121" TargetMode="External"/><Relationship Id="rId23" Type="http://schemas.openxmlformats.org/officeDocument/2006/relationships/hyperlink" Target="https://podminky.urs.cz/item/CS_URS_2021_01/462511370" TargetMode="External"/><Relationship Id="rId28" Type="http://schemas.openxmlformats.org/officeDocument/2006/relationships/drawing" Target="../drawings/drawing3.xml"/><Relationship Id="rId10" Type="http://schemas.openxmlformats.org/officeDocument/2006/relationships/hyperlink" Target="https://podminky.urs.cz/item/CS_URS_2021_01/171201201" TargetMode="External"/><Relationship Id="rId19" Type="http://schemas.openxmlformats.org/officeDocument/2006/relationships/hyperlink" Target="https://podminky.urs.cz/item/CS_URS_2021_01/182151111" TargetMode="External"/><Relationship Id="rId4" Type="http://schemas.openxmlformats.org/officeDocument/2006/relationships/hyperlink" Target="https://podminky.urs.cz/item/CS_URS_2021_01/122251104" TargetMode="External"/><Relationship Id="rId9" Type="http://schemas.openxmlformats.org/officeDocument/2006/relationships/hyperlink" Target="https://podminky.urs.cz/item/CS_URS_2021_01/167151111" TargetMode="External"/><Relationship Id="rId14" Type="http://schemas.openxmlformats.org/officeDocument/2006/relationships/hyperlink" Target="https://podminky.urs.cz/item/CS_URS_2021_01/181351115" TargetMode="External"/><Relationship Id="rId22" Type="http://schemas.openxmlformats.org/officeDocument/2006/relationships/hyperlink" Target="https://podminky.urs.cz/item/CS_URS_2021_01/457572111" TargetMode="External"/><Relationship Id="rId27" Type="http://schemas.openxmlformats.org/officeDocument/2006/relationships/hyperlink" Target="https://podminky.urs.cz/item/CS_URS_2021_01/998321011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1_01/162201422" TargetMode="External"/><Relationship Id="rId21" Type="http://schemas.openxmlformats.org/officeDocument/2006/relationships/hyperlink" Target="https://podminky.urs.cz/item/CS_URS_2021_01/162201401" TargetMode="External"/><Relationship Id="rId34" Type="http://schemas.openxmlformats.org/officeDocument/2006/relationships/hyperlink" Target="https://podminky.urs.cz/item/CS_URS_2021_01/162751117" TargetMode="External"/><Relationship Id="rId42" Type="http://schemas.openxmlformats.org/officeDocument/2006/relationships/hyperlink" Target="https://podminky.urs.cz/item/CS_URS_2021_01/181411121" TargetMode="External"/><Relationship Id="rId47" Type="http://schemas.openxmlformats.org/officeDocument/2006/relationships/hyperlink" Target="https://podminky.urs.cz/item/CS_URS_2021_01/213141111" TargetMode="External"/><Relationship Id="rId50" Type="http://schemas.openxmlformats.org/officeDocument/2006/relationships/hyperlink" Target="https://podminky.urs.cz/item/CS_URS_2021_01/317353121" TargetMode="External"/><Relationship Id="rId55" Type="http://schemas.openxmlformats.org/officeDocument/2006/relationships/hyperlink" Target="https://podminky.urs.cz/item/CS_URS_2021_01/321351010" TargetMode="External"/><Relationship Id="rId63" Type="http://schemas.openxmlformats.org/officeDocument/2006/relationships/hyperlink" Target="https://podminky.urs.cz/item/CS_URS_2021_01/452311161" TargetMode="External"/><Relationship Id="rId68" Type="http://schemas.openxmlformats.org/officeDocument/2006/relationships/hyperlink" Target="https://podminky.urs.cz/item/CS_URS_2021_01/464451114" TargetMode="External"/><Relationship Id="rId76" Type="http://schemas.openxmlformats.org/officeDocument/2006/relationships/hyperlink" Target="https://podminky.urs.cz/item/CS_URS_2021_01/628635512" TargetMode="External"/><Relationship Id="rId84" Type="http://schemas.openxmlformats.org/officeDocument/2006/relationships/hyperlink" Target="https://podminky.urs.cz/item/CS_URS_2021_01/899103112" TargetMode="External"/><Relationship Id="rId89" Type="http://schemas.openxmlformats.org/officeDocument/2006/relationships/hyperlink" Target="https://podminky.urs.cz/item/CS_URS_2021_01/966071822" TargetMode="External"/><Relationship Id="rId97" Type="http://schemas.openxmlformats.org/officeDocument/2006/relationships/hyperlink" Target="https://podminky.urs.cz/item/CS_URS_2021_01/789421212" TargetMode="External"/><Relationship Id="rId7" Type="http://schemas.openxmlformats.org/officeDocument/2006/relationships/hyperlink" Target="https://podminky.urs.cz/item/CS_URS_2022_01/113107342" TargetMode="External"/><Relationship Id="rId71" Type="http://schemas.openxmlformats.org/officeDocument/2006/relationships/hyperlink" Target="https://podminky.urs.cz/item/CS_URS_2022_01/564861011" TargetMode="External"/><Relationship Id="rId92" Type="http://schemas.openxmlformats.org/officeDocument/2006/relationships/hyperlink" Target="https://podminky.urs.cz/item/CS_URS_2022_01/997221559" TargetMode="External"/><Relationship Id="rId2" Type="http://schemas.openxmlformats.org/officeDocument/2006/relationships/hyperlink" Target="https://podminky.urs.cz/item/CS_URS_2021_01/112101102" TargetMode="External"/><Relationship Id="rId16" Type="http://schemas.openxmlformats.org/officeDocument/2006/relationships/hyperlink" Target="https://podminky.urs.cz/item/CS_URS_2021_01/151811232" TargetMode="External"/><Relationship Id="rId29" Type="http://schemas.openxmlformats.org/officeDocument/2006/relationships/hyperlink" Target="https://podminky.urs.cz/item/CS_URS_2021_01/162301951" TargetMode="External"/><Relationship Id="rId11" Type="http://schemas.openxmlformats.org/officeDocument/2006/relationships/hyperlink" Target="https://podminky.urs.cz/item/CS_URS_2021_01/129001101" TargetMode="External"/><Relationship Id="rId24" Type="http://schemas.openxmlformats.org/officeDocument/2006/relationships/hyperlink" Target="https://podminky.urs.cz/item/CS_URS_2021_01/162201412" TargetMode="External"/><Relationship Id="rId32" Type="http://schemas.openxmlformats.org/officeDocument/2006/relationships/hyperlink" Target="https://podminky.urs.cz/item/CS_URS_2021_01/162301972" TargetMode="External"/><Relationship Id="rId37" Type="http://schemas.openxmlformats.org/officeDocument/2006/relationships/hyperlink" Target="https://podminky.urs.cz/item/CS_URS_2021_01/167151121" TargetMode="External"/><Relationship Id="rId40" Type="http://schemas.openxmlformats.org/officeDocument/2006/relationships/hyperlink" Target="https://podminky.urs.cz/item/CS_URS_2021_01/174101101" TargetMode="External"/><Relationship Id="rId45" Type="http://schemas.openxmlformats.org/officeDocument/2006/relationships/hyperlink" Target="https://podminky.urs.cz/item/CS_URS_2021_01/182151111" TargetMode="External"/><Relationship Id="rId53" Type="http://schemas.openxmlformats.org/officeDocument/2006/relationships/hyperlink" Target="https://podminky.urs.cz/item/CS_URS_2021_01/317941121" TargetMode="External"/><Relationship Id="rId58" Type="http://schemas.openxmlformats.org/officeDocument/2006/relationships/hyperlink" Target="https://podminky.urs.cz/item/CS_URS_2022_01/338171123" TargetMode="External"/><Relationship Id="rId66" Type="http://schemas.openxmlformats.org/officeDocument/2006/relationships/hyperlink" Target="https://podminky.urs.cz/item/CS_URS_2021_01/463212111" TargetMode="External"/><Relationship Id="rId74" Type="http://schemas.openxmlformats.org/officeDocument/2006/relationships/hyperlink" Target="https://podminky.urs.cz/item/CS_URS_2022_01/573231106" TargetMode="External"/><Relationship Id="rId79" Type="http://schemas.openxmlformats.org/officeDocument/2006/relationships/hyperlink" Target="https://podminky.urs.cz/item/CS_URS_2021_01/871265231" TargetMode="External"/><Relationship Id="rId87" Type="http://schemas.openxmlformats.org/officeDocument/2006/relationships/hyperlink" Target="https://podminky.urs.cz/item/CS_URS_2021_01/953943121" TargetMode="External"/><Relationship Id="rId5" Type="http://schemas.openxmlformats.org/officeDocument/2006/relationships/hyperlink" Target="https://podminky.urs.cz/item/CS_URS_2022_01/113107322" TargetMode="External"/><Relationship Id="rId61" Type="http://schemas.openxmlformats.org/officeDocument/2006/relationships/hyperlink" Target="https://podminky.urs.cz/item/CS_URS_2021_01/451573111" TargetMode="External"/><Relationship Id="rId82" Type="http://schemas.openxmlformats.org/officeDocument/2006/relationships/hyperlink" Target="https://podminky.urs.cz/item/CS_URS_2021_01/891352122" TargetMode="External"/><Relationship Id="rId90" Type="http://schemas.openxmlformats.org/officeDocument/2006/relationships/hyperlink" Target="https://podminky.urs.cz/item/CS_URS_2021_01/977151127" TargetMode="External"/><Relationship Id="rId95" Type="http://schemas.openxmlformats.org/officeDocument/2006/relationships/hyperlink" Target="https://podminky.urs.cz/item/CS_URS_2021_01/998274101" TargetMode="External"/><Relationship Id="rId19" Type="http://schemas.openxmlformats.org/officeDocument/2006/relationships/hyperlink" Target="https://podminky.urs.cz/item/CS_URS_2021_01/153191121" TargetMode="External"/><Relationship Id="rId14" Type="http://schemas.openxmlformats.org/officeDocument/2006/relationships/hyperlink" Target="https://podminky.urs.cz/item/CS_URS_2021_01/132254204" TargetMode="External"/><Relationship Id="rId22" Type="http://schemas.openxmlformats.org/officeDocument/2006/relationships/hyperlink" Target="https://podminky.urs.cz/item/CS_URS_2021_01/162201402" TargetMode="External"/><Relationship Id="rId27" Type="http://schemas.openxmlformats.org/officeDocument/2006/relationships/hyperlink" Target="https://podminky.urs.cz/item/CS_URS_2021_01/162301931" TargetMode="External"/><Relationship Id="rId30" Type="http://schemas.openxmlformats.org/officeDocument/2006/relationships/hyperlink" Target="https://podminky.urs.cz/item/CS_URS_2021_01/162301952" TargetMode="External"/><Relationship Id="rId35" Type="http://schemas.openxmlformats.org/officeDocument/2006/relationships/hyperlink" Target="https://podminky.urs.cz/item/CS_URS_2021_01/162751119" TargetMode="External"/><Relationship Id="rId43" Type="http://schemas.openxmlformats.org/officeDocument/2006/relationships/hyperlink" Target="https://podminky.urs.cz/item/CS_URS_2021_01/181951111" TargetMode="External"/><Relationship Id="rId48" Type="http://schemas.openxmlformats.org/officeDocument/2006/relationships/hyperlink" Target="https://podminky.urs.cz/item/CS_URS_2021_01/213311113" TargetMode="External"/><Relationship Id="rId56" Type="http://schemas.openxmlformats.org/officeDocument/2006/relationships/hyperlink" Target="https://podminky.urs.cz/item/CS_URS_2021_01/321352010" TargetMode="External"/><Relationship Id="rId64" Type="http://schemas.openxmlformats.org/officeDocument/2006/relationships/hyperlink" Target="https://podminky.urs.cz/item/CS_URS_2021_01/462512370" TargetMode="External"/><Relationship Id="rId69" Type="http://schemas.openxmlformats.org/officeDocument/2006/relationships/hyperlink" Target="https://podminky.urs.cz/item/CS_URS_2021_01/465512127" TargetMode="External"/><Relationship Id="rId77" Type="http://schemas.openxmlformats.org/officeDocument/2006/relationships/hyperlink" Target="https://podminky.urs.cz/item/CS_URS_2021_01/820471113" TargetMode="External"/><Relationship Id="rId8" Type="http://schemas.openxmlformats.org/officeDocument/2006/relationships/hyperlink" Target="https://podminky.urs.cz/item/CS_URS_2021_01/115101201" TargetMode="External"/><Relationship Id="rId51" Type="http://schemas.openxmlformats.org/officeDocument/2006/relationships/hyperlink" Target="https://podminky.urs.cz/item/CS_URS_2021_01/317353221" TargetMode="External"/><Relationship Id="rId72" Type="http://schemas.openxmlformats.org/officeDocument/2006/relationships/hyperlink" Target="https://podminky.urs.cz/item/CS_URS_2022_01/565145101" TargetMode="External"/><Relationship Id="rId80" Type="http://schemas.openxmlformats.org/officeDocument/2006/relationships/hyperlink" Target="https://podminky.urs.cz/item/CS_URS_2021_01/871350310" TargetMode="External"/><Relationship Id="rId85" Type="http://schemas.openxmlformats.org/officeDocument/2006/relationships/hyperlink" Target="https://podminky.urs.cz/item/CS_URS_2022_01/919732211" TargetMode="External"/><Relationship Id="rId93" Type="http://schemas.openxmlformats.org/officeDocument/2006/relationships/hyperlink" Target="https://podminky.urs.cz/item/CS_URS_2022_01/997221873" TargetMode="External"/><Relationship Id="rId98" Type="http://schemas.openxmlformats.org/officeDocument/2006/relationships/drawing" Target="../drawings/drawing4.xml"/><Relationship Id="rId3" Type="http://schemas.openxmlformats.org/officeDocument/2006/relationships/hyperlink" Target="https://podminky.urs.cz/item/CS_URS_2021_01/112251101" TargetMode="External"/><Relationship Id="rId12" Type="http://schemas.openxmlformats.org/officeDocument/2006/relationships/hyperlink" Target="https://podminky.urs.cz/item/CS_URS_2021_01/131251100" TargetMode="External"/><Relationship Id="rId17" Type="http://schemas.openxmlformats.org/officeDocument/2006/relationships/hyperlink" Target="https://podminky.urs.cz/item/CS_URS_2021_01/153124112" TargetMode="External"/><Relationship Id="rId25" Type="http://schemas.openxmlformats.org/officeDocument/2006/relationships/hyperlink" Target="https://podminky.urs.cz/item/CS_URS_2021_01/162201421" TargetMode="External"/><Relationship Id="rId33" Type="http://schemas.openxmlformats.org/officeDocument/2006/relationships/hyperlink" Target="https://podminky.urs.cz/item/CS_URS_2021_01/162351103" TargetMode="External"/><Relationship Id="rId38" Type="http://schemas.openxmlformats.org/officeDocument/2006/relationships/hyperlink" Target="https://podminky.urs.cz/item/CS_URS_2021_01/171201201" TargetMode="External"/><Relationship Id="rId46" Type="http://schemas.openxmlformats.org/officeDocument/2006/relationships/hyperlink" Target="https://podminky.urs.cz/item/CS_URS_2021_01/212752111" TargetMode="External"/><Relationship Id="rId59" Type="http://schemas.openxmlformats.org/officeDocument/2006/relationships/hyperlink" Target="https://podminky.urs.cz/item/CS_URS_2022_01/348101230" TargetMode="External"/><Relationship Id="rId67" Type="http://schemas.openxmlformats.org/officeDocument/2006/relationships/hyperlink" Target="https://podminky.urs.cz/item/CS_URS_2021_01/463212191" TargetMode="External"/><Relationship Id="rId20" Type="http://schemas.openxmlformats.org/officeDocument/2006/relationships/hyperlink" Target="https://podminky.urs.cz/item/CS_URS_2021_01/153191131" TargetMode="External"/><Relationship Id="rId41" Type="http://schemas.openxmlformats.org/officeDocument/2006/relationships/hyperlink" Target="https://podminky.urs.cz/item/CS_URS_2021_01/175151101" TargetMode="External"/><Relationship Id="rId54" Type="http://schemas.openxmlformats.org/officeDocument/2006/relationships/hyperlink" Target="https://podminky.urs.cz/item/CS_URS_2021_01/321321116" TargetMode="External"/><Relationship Id="rId62" Type="http://schemas.openxmlformats.org/officeDocument/2006/relationships/hyperlink" Target="https://podminky.urs.cz/item/CS_URS_2021_01/452218142" TargetMode="External"/><Relationship Id="rId70" Type="http://schemas.openxmlformats.org/officeDocument/2006/relationships/hyperlink" Target="https://podminky.urs.cz/item/CS_URS_2022_01/564851011" TargetMode="External"/><Relationship Id="rId75" Type="http://schemas.openxmlformats.org/officeDocument/2006/relationships/hyperlink" Target="https://podminky.urs.cz/item/CS_URS_2022_01/577144111" TargetMode="External"/><Relationship Id="rId83" Type="http://schemas.openxmlformats.org/officeDocument/2006/relationships/hyperlink" Target="https://podminky.urs.cz/item/CS_URS_2021_01/894118001" TargetMode="External"/><Relationship Id="rId88" Type="http://schemas.openxmlformats.org/officeDocument/2006/relationships/hyperlink" Target="https://podminky.urs.cz/item/CS_URS_2021_01/966071711" TargetMode="External"/><Relationship Id="rId91" Type="http://schemas.openxmlformats.org/officeDocument/2006/relationships/hyperlink" Target="https://podminky.urs.cz/item/CS_URS_2022_01/997221551" TargetMode="External"/><Relationship Id="rId96" Type="http://schemas.openxmlformats.org/officeDocument/2006/relationships/hyperlink" Target="https://podminky.urs.cz/item/CS_URS_2021_01/767995115" TargetMode="External"/><Relationship Id="rId1" Type="http://schemas.openxmlformats.org/officeDocument/2006/relationships/hyperlink" Target="https://podminky.urs.cz/item/CS_URS_2021_01/112101101" TargetMode="External"/><Relationship Id="rId6" Type="http://schemas.openxmlformats.org/officeDocument/2006/relationships/hyperlink" Target="https://podminky.urs.cz/item/CS_URS_2022_01/113107341" TargetMode="External"/><Relationship Id="rId15" Type="http://schemas.openxmlformats.org/officeDocument/2006/relationships/hyperlink" Target="https://podminky.urs.cz/item/CS_URS_2021_01/151811132" TargetMode="External"/><Relationship Id="rId23" Type="http://schemas.openxmlformats.org/officeDocument/2006/relationships/hyperlink" Target="https://podminky.urs.cz/item/CS_URS_2021_01/162201411" TargetMode="External"/><Relationship Id="rId28" Type="http://schemas.openxmlformats.org/officeDocument/2006/relationships/hyperlink" Target="https://podminky.urs.cz/item/CS_URS_2021_01/162301932" TargetMode="External"/><Relationship Id="rId36" Type="http://schemas.openxmlformats.org/officeDocument/2006/relationships/hyperlink" Target="https://podminky.urs.cz/item/CS_URS_2021_01/167151111" TargetMode="External"/><Relationship Id="rId49" Type="http://schemas.openxmlformats.org/officeDocument/2006/relationships/hyperlink" Target="https://podminky.urs.cz/item/CS_URS_2021_01/317321118" TargetMode="External"/><Relationship Id="rId57" Type="http://schemas.openxmlformats.org/officeDocument/2006/relationships/hyperlink" Target="https://podminky.urs.cz/item/CS_URS_2021_01/321368211" TargetMode="External"/><Relationship Id="rId10" Type="http://schemas.openxmlformats.org/officeDocument/2006/relationships/hyperlink" Target="https://podminky.urs.cz/item/CS_URS_2021_01/119001421" TargetMode="External"/><Relationship Id="rId31" Type="http://schemas.openxmlformats.org/officeDocument/2006/relationships/hyperlink" Target="https://podminky.urs.cz/item/CS_URS_2021_01/162301971" TargetMode="External"/><Relationship Id="rId44" Type="http://schemas.openxmlformats.org/officeDocument/2006/relationships/hyperlink" Target="https://podminky.urs.cz/item/CS_URS_2021_01/181951112" TargetMode="External"/><Relationship Id="rId52" Type="http://schemas.openxmlformats.org/officeDocument/2006/relationships/hyperlink" Target="https://podminky.urs.cz/item/CS_URS_2021_01/317361116" TargetMode="External"/><Relationship Id="rId60" Type="http://schemas.openxmlformats.org/officeDocument/2006/relationships/hyperlink" Target="https://podminky.urs.cz/item/CS_URS_2021_01/451315111" TargetMode="External"/><Relationship Id="rId65" Type="http://schemas.openxmlformats.org/officeDocument/2006/relationships/hyperlink" Target="https://podminky.urs.cz/item/CS_URS_2021_01/462519003" TargetMode="External"/><Relationship Id="rId73" Type="http://schemas.openxmlformats.org/officeDocument/2006/relationships/hyperlink" Target="https://podminky.urs.cz/item/CS_URS_2022_01/573111115" TargetMode="External"/><Relationship Id="rId78" Type="http://schemas.openxmlformats.org/officeDocument/2006/relationships/hyperlink" Target="https://podminky.urs.cz/item/CS_URS_2021_01/822472111" TargetMode="External"/><Relationship Id="rId81" Type="http://schemas.openxmlformats.org/officeDocument/2006/relationships/hyperlink" Target="https://podminky.urs.cz/item/CS_URS_2021_01/877350310" TargetMode="External"/><Relationship Id="rId86" Type="http://schemas.openxmlformats.org/officeDocument/2006/relationships/hyperlink" Target="https://podminky.urs.cz/item/CS_URS_2022_01/919735112" TargetMode="External"/><Relationship Id="rId94" Type="http://schemas.openxmlformats.org/officeDocument/2006/relationships/hyperlink" Target="https://podminky.urs.cz/item/CS_URS_2022_01/997221875" TargetMode="External"/><Relationship Id="rId4" Type="http://schemas.openxmlformats.org/officeDocument/2006/relationships/hyperlink" Target="https://podminky.urs.cz/item/CS_URS_2021_01/112251102" TargetMode="External"/><Relationship Id="rId9" Type="http://schemas.openxmlformats.org/officeDocument/2006/relationships/hyperlink" Target="https://podminky.urs.cz/item/CS_URS_2021_01/115101301" TargetMode="External"/><Relationship Id="rId13" Type="http://schemas.openxmlformats.org/officeDocument/2006/relationships/hyperlink" Target="https://podminky.urs.cz/item/CS_URS_2021_01/132254101" TargetMode="External"/><Relationship Id="rId18" Type="http://schemas.openxmlformats.org/officeDocument/2006/relationships/hyperlink" Target="https://podminky.urs.cz/item/CS_URS_2021_01/153125112" TargetMode="External"/><Relationship Id="rId39" Type="http://schemas.openxmlformats.org/officeDocument/2006/relationships/hyperlink" Target="https://podminky.urs.cz/item/CS_URS_2021_01/17120122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162351103" TargetMode="External"/><Relationship Id="rId13" Type="http://schemas.openxmlformats.org/officeDocument/2006/relationships/hyperlink" Target="https://podminky.urs.cz/item/CS_URS_2021_01/171201221" TargetMode="External"/><Relationship Id="rId18" Type="http://schemas.openxmlformats.org/officeDocument/2006/relationships/hyperlink" Target="https://podminky.urs.cz/item/CS_URS_2021_01/181951112" TargetMode="External"/><Relationship Id="rId26" Type="http://schemas.openxmlformats.org/officeDocument/2006/relationships/hyperlink" Target="https://podminky.urs.cz/item/CS_URS_2021_01/452384111" TargetMode="External"/><Relationship Id="rId39" Type="http://schemas.openxmlformats.org/officeDocument/2006/relationships/hyperlink" Target="https://podminky.urs.cz/item/CS_URS_2021_01/997013607" TargetMode="External"/><Relationship Id="rId3" Type="http://schemas.openxmlformats.org/officeDocument/2006/relationships/hyperlink" Target="https://podminky.urs.cz/item/CS_URS_2021_01/121151125" TargetMode="External"/><Relationship Id="rId21" Type="http://schemas.openxmlformats.org/officeDocument/2006/relationships/hyperlink" Target="https://podminky.urs.cz/item/CS_URS_2021_01/321321116" TargetMode="External"/><Relationship Id="rId34" Type="http://schemas.openxmlformats.org/officeDocument/2006/relationships/hyperlink" Target="https://podminky.urs.cz/item/CS_URS_2021_01/899623181" TargetMode="External"/><Relationship Id="rId42" Type="http://schemas.openxmlformats.org/officeDocument/2006/relationships/hyperlink" Target="https://podminky.urs.cz/item/CS_URS_2021_01/998767101" TargetMode="External"/><Relationship Id="rId7" Type="http://schemas.openxmlformats.org/officeDocument/2006/relationships/hyperlink" Target="https://podminky.urs.cz/item/CS_URS_2021_01/133251101" TargetMode="External"/><Relationship Id="rId12" Type="http://schemas.openxmlformats.org/officeDocument/2006/relationships/hyperlink" Target="https://podminky.urs.cz/item/CS_URS_2021_01/171201201" TargetMode="External"/><Relationship Id="rId17" Type="http://schemas.openxmlformats.org/officeDocument/2006/relationships/hyperlink" Target="https://podminky.urs.cz/item/CS_URS_2021_01/181951111" TargetMode="External"/><Relationship Id="rId25" Type="http://schemas.openxmlformats.org/officeDocument/2006/relationships/hyperlink" Target="https://podminky.urs.cz/item/CS_URS_2021_01/452311161" TargetMode="External"/><Relationship Id="rId33" Type="http://schemas.openxmlformats.org/officeDocument/2006/relationships/hyperlink" Target="https://podminky.urs.cz/item/CS_URS_2021_01/894608211" TargetMode="External"/><Relationship Id="rId38" Type="http://schemas.openxmlformats.org/officeDocument/2006/relationships/hyperlink" Target="https://podminky.urs.cz/item/CS_URS_2021_01/997013509" TargetMode="External"/><Relationship Id="rId2" Type="http://schemas.openxmlformats.org/officeDocument/2006/relationships/hyperlink" Target="https://podminky.urs.cz/item/CS_URS_2021_01/115101301" TargetMode="External"/><Relationship Id="rId16" Type="http://schemas.openxmlformats.org/officeDocument/2006/relationships/hyperlink" Target="https://podminky.urs.cz/item/CS_URS_2021_01/181451121" TargetMode="External"/><Relationship Id="rId20" Type="http://schemas.openxmlformats.org/officeDocument/2006/relationships/hyperlink" Target="https://podminky.urs.cz/item/CS_URS_2021_01/317941121" TargetMode="External"/><Relationship Id="rId29" Type="http://schemas.openxmlformats.org/officeDocument/2006/relationships/hyperlink" Target="https://podminky.urs.cz/item/CS_URS_2021_01/871360410" TargetMode="External"/><Relationship Id="rId41" Type="http://schemas.openxmlformats.org/officeDocument/2006/relationships/hyperlink" Target="https://podminky.urs.cz/item/CS_URS_2021_01/767995116" TargetMode="External"/><Relationship Id="rId1" Type="http://schemas.openxmlformats.org/officeDocument/2006/relationships/hyperlink" Target="https://podminky.urs.cz/item/CS_URS_2021_01/115101201" TargetMode="External"/><Relationship Id="rId6" Type="http://schemas.openxmlformats.org/officeDocument/2006/relationships/hyperlink" Target="https://podminky.urs.cz/item/CS_URS_2021_01/132251104" TargetMode="External"/><Relationship Id="rId11" Type="http://schemas.openxmlformats.org/officeDocument/2006/relationships/hyperlink" Target="https://podminky.urs.cz/item/CS_URS_2021_01/167151111" TargetMode="External"/><Relationship Id="rId24" Type="http://schemas.openxmlformats.org/officeDocument/2006/relationships/hyperlink" Target="https://podminky.urs.cz/item/CS_URS_2021_01/321368211" TargetMode="External"/><Relationship Id="rId32" Type="http://schemas.openxmlformats.org/officeDocument/2006/relationships/hyperlink" Target="https://podminky.urs.cz/item/CS_URS_2021_01/894414211" TargetMode="External"/><Relationship Id="rId37" Type="http://schemas.openxmlformats.org/officeDocument/2006/relationships/hyperlink" Target="https://podminky.urs.cz/item/CS_URS_2021_01/997013501" TargetMode="External"/><Relationship Id="rId40" Type="http://schemas.openxmlformats.org/officeDocument/2006/relationships/hyperlink" Target="https://podminky.urs.cz/item/CS_URS_2021_01/998276101" TargetMode="External"/><Relationship Id="rId5" Type="http://schemas.openxmlformats.org/officeDocument/2006/relationships/hyperlink" Target="https://podminky.urs.cz/item/CS_URS_2021_01/131251104" TargetMode="External"/><Relationship Id="rId15" Type="http://schemas.openxmlformats.org/officeDocument/2006/relationships/hyperlink" Target="https://podminky.urs.cz/item/CS_URS_2021_01/181351105" TargetMode="External"/><Relationship Id="rId23" Type="http://schemas.openxmlformats.org/officeDocument/2006/relationships/hyperlink" Target="https://podminky.urs.cz/item/CS_URS_2021_01/321352010" TargetMode="External"/><Relationship Id="rId28" Type="http://schemas.openxmlformats.org/officeDocument/2006/relationships/hyperlink" Target="https://podminky.urs.cz/item/CS_URS_2021_01/871350410" TargetMode="External"/><Relationship Id="rId36" Type="http://schemas.openxmlformats.org/officeDocument/2006/relationships/hyperlink" Target="https://podminky.urs.cz/item/CS_URS_2021_01/953943121" TargetMode="External"/><Relationship Id="rId10" Type="http://schemas.openxmlformats.org/officeDocument/2006/relationships/hyperlink" Target="https://podminky.urs.cz/item/CS_URS_2021_01/162751119" TargetMode="External"/><Relationship Id="rId19" Type="http://schemas.openxmlformats.org/officeDocument/2006/relationships/hyperlink" Target="https://podminky.urs.cz/item/CS_URS_2021_01/212752513" TargetMode="External"/><Relationship Id="rId31" Type="http://schemas.openxmlformats.org/officeDocument/2006/relationships/hyperlink" Target="https://podminky.urs.cz/item/CS_URS_2021_01/894414111" TargetMode="External"/><Relationship Id="rId44" Type="http://schemas.openxmlformats.org/officeDocument/2006/relationships/drawing" Target="../drawings/drawing5.xml"/><Relationship Id="rId4" Type="http://schemas.openxmlformats.org/officeDocument/2006/relationships/hyperlink" Target="https://podminky.urs.cz/item/CS_URS_2021_01/122251104" TargetMode="External"/><Relationship Id="rId9" Type="http://schemas.openxmlformats.org/officeDocument/2006/relationships/hyperlink" Target="https://podminky.urs.cz/item/CS_URS_2021_01/162751117" TargetMode="External"/><Relationship Id="rId14" Type="http://schemas.openxmlformats.org/officeDocument/2006/relationships/hyperlink" Target="https://podminky.urs.cz/item/CS_URS_2021_01/174101101" TargetMode="External"/><Relationship Id="rId22" Type="http://schemas.openxmlformats.org/officeDocument/2006/relationships/hyperlink" Target="https://podminky.urs.cz/item/CS_URS_2021_01/321351010" TargetMode="External"/><Relationship Id="rId27" Type="http://schemas.openxmlformats.org/officeDocument/2006/relationships/hyperlink" Target="https://podminky.urs.cz/item/CS_URS_2021_01/830361811" TargetMode="External"/><Relationship Id="rId30" Type="http://schemas.openxmlformats.org/officeDocument/2006/relationships/hyperlink" Target="https://podminky.urs.cz/item/CS_URS_2021_01/894411311" TargetMode="External"/><Relationship Id="rId35" Type="http://schemas.openxmlformats.org/officeDocument/2006/relationships/hyperlink" Target="https://podminky.urs.cz/item/CS_URS_2021_01/899643111" TargetMode="External"/><Relationship Id="rId43" Type="http://schemas.openxmlformats.org/officeDocument/2006/relationships/hyperlink" Target="https://podminky.urs.cz/item/CS_URS_2021_01/789421212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topLeftCell="A13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90"/>
      <c r="AS2" s="390"/>
      <c r="AT2" s="390"/>
      <c r="AU2" s="390"/>
      <c r="AV2" s="390"/>
      <c r="AW2" s="390"/>
      <c r="AX2" s="390"/>
      <c r="AY2" s="390"/>
      <c r="AZ2" s="390"/>
      <c r="BA2" s="390"/>
      <c r="BB2" s="390"/>
      <c r="BC2" s="390"/>
      <c r="BD2" s="390"/>
      <c r="BE2" s="390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74" t="s">
        <v>14</v>
      </c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75"/>
      <c r="Y5" s="375"/>
      <c r="Z5" s="375"/>
      <c r="AA5" s="375"/>
      <c r="AB5" s="375"/>
      <c r="AC5" s="375"/>
      <c r="AD5" s="375"/>
      <c r="AE5" s="375"/>
      <c r="AF5" s="375"/>
      <c r="AG5" s="375"/>
      <c r="AH5" s="375"/>
      <c r="AI5" s="375"/>
      <c r="AJ5" s="375"/>
      <c r="AK5" s="375"/>
      <c r="AL5" s="375"/>
      <c r="AM5" s="375"/>
      <c r="AN5" s="375"/>
      <c r="AO5" s="375"/>
      <c r="AP5" s="24"/>
      <c r="AQ5" s="24"/>
      <c r="AR5" s="22"/>
      <c r="BE5" s="371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76" t="s">
        <v>17</v>
      </c>
      <c r="L6" s="375"/>
      <c r="M6" s="375"/>
      <c r="N6" s="375"/>
      <c r="O6" s="375"/>
      <c r="P6" s="375"/>
      <c r="Q6" s="375"/>
      <c r="R6" s="375"/>
      <c r="S6" s="375"/>
      <c r="T6" s="375"/>
      <c r="U6" s="375"/>
      <c r="V6" s="375"/>
      <c r="W6" s="375"/>
      <c r="X6" s="375"/>
      <c r="Y6" s="375"/>
      <c r="Z6" s="375"/>
      <c r="AA6" s="375"/>
      <c r="AB6" s="375"/>
      <c r="AC6" s="375"/>
      <c r="AD6" s="375"/>
      <c r="AE6" s="375"/>
      <c r="AF6" s="375"/>
      <c r="AG6" s="375"/>
      <c r="AH6" s="375"/>
      <c r="AI6" s="375"/>
      <c r="AJ6" s="375"/>
      <c r="AK6" s="375"/>
      <c r="AL6" s="375"/>
      <c r="AM6" s="375"/>
      <c r="AN6" s="375"/>
      <c r="AO6" s="375"/>
      <c r="AP6" s="24"/>
      <c r="AQ6" s="24"/>
      <c r="AR6" s="22"/>
      <c r="BE6" s="372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72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72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72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72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72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72"/>
      <c r="BS12" s="19" t="s">
        <v>6</v>
      </c>
    </row>
    <row r="13" spans="1:74" s="1" customFormat="1" ht="12" customHeight="1">
      <c r="B13" s="23"/>
      <c r="C13" s="24"/>
      <c r="D13" s="31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30</v>
      </c>
      <c r="AO13" s="24"/>
      <c r="AP13" s="24"/>
      <c r="AQ13" s="24"/>
      <c r="AR13" s="22"/>
      <c r="BE13" s="372"/>
      <c r="BS13" s="19" t="s">
        <v>6</v>
      </c>
    </row>
    <row r="14" spans="1:74" ht="12.75">
      <c r="B14" s="23"/>
      <c r="C14" s="24"/>
      <c r="D14" s="24"/>
      <c r="E14" s="377" t="s">
        <v>30</v>
      </c>
      <c r="F14" s="378"/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378"/>
      <c r="X14" s="378"/>
      <c r="Y14" s="378"/>
      <c r="Z14" s="378"/>
      <c r="AA14" s="378"/>
      <c r="AB14" s="378"/>
      <c r="AC14" s="378"/>
      <c r="AD14" s="378"/>
      <c r="AE14" s="378"/>
      <c r="AF14" s="378"/>
      <c r="AG14" s="378"/>
      <c r="AH14" s="378"/>
      <c r="AI14" s="378"/>
      <c r="AJ14" s="378"/>
      <c r="AK14" s="31" t="s">
        <v>28</v>
      </c>
      <c r="AL14" s="24"/>
      <c r="AM14" s="24"/>
      <c r="AN14" s="33" t="s">
        <v>30</v>
      </c>
      <c r="AO14" s="24"/>
      <c r="AP14" s="24"/>
      <c r="AQ14" s="24"/>
      <c r="AR14" s="22"/>
      <c r="BE14" s="372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72"/>
      <c r="BS15" s="19" t="s">
        <v>4</v>
      </c>
    </row>
    <row r="16" spans="1:74" s="1" customFormat="1" ht="12" customHeight="1">
      <c r="B16" s="23"/>
      <c r="C16" s="24"/>
      <c r="D16" s="31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72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72"/>
      <c r="BS17" s="19" t="s">
        <v>34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72"/>
      <c r="BS18" s="19" t="s">
        <v>6</v>
      </c>
    </row>
    <row r="19" spans="1:71" s="1" customFormat="1" ht="12" customHeight="1">
      <c r="B19" s="23"/>
      <c r="C19" s="24"/>
      <c r="D19" s="31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32</v>
      </c>
      <c r="AO19" s="24"/>
      <c r="AP19" s="24"/>
      <c r="AQ19" s="24"/>
      <c r="AR19" s="22"/>
      <c r="BE19" s="372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72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72"/>
    </row>
    <row r="22" spans="1:71" s="1" customFormat="1" ht="12" customHeight="1">
      <c r="B22" s="23"/>
      <c r="C22" s="24"/>
      <c r="D22" s="31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72"/>
    </row>
    <row r="23" spans="1:71" s="1" customFormat="1" ht="47.25" customHeight="1">
      <c r="B23" s="23"/>
      <c r="C23" s="24"/>
      <c r="D23" s="24"/>
      <c r="E23" s="379" t="s">
        <v>37</v>
      </c>
      <c r="F23" s="379"/>
      <c r="G23" s="379"/>
      <c r="H23" s="379"/>
      <c r="I23" s="379"/>
      <c r="J23" s="379"/>
      <c r="K23" s="379"/>
      <c r="L23" s="379"/>
      <c r="M23" s="379"/>
      <c r="N23" s="379"/>
      <c r="O23" s="379"/>
      <c r="P23" s="379"/>
      <c r="Q23" s="379"/>
      <c r="R23" s="379"/>
      <c r="S23" s="379"/>
      <c r="T23" s="379"/>
      <c r="U23" s="379"/>
      <c r="V23" s="379"/>
      <c r="W23" s="379"/>
      <c r="X23" s="379"/>
      <c r="Y23" s="379"/>
      <c r="Z23" s="379"/>
      <c r="AA23" s="379"/>
      <c r="AB23" s="379"/>
      <c r="AC23" s="379"/>
      <c r="AD23" s="379"/>
      <c r="AE23" s="379"/>
      <c r="AF23" s="379"/>
      <c r="AG23" s="379"/>
      <c r="AH23" s="379"/>
      <c r="AI23" s="379"/>
      <c r="AJ23" s="379"/>
      <c r="AK23" s="379"/>
      <c r="AL23" s="379"/>
      <c r="AM23" s="379"/>
      <c r="AN23" s="379"/>
      <c r="AO23" s="24"/>
      <c r="AP23" s="24"/>
      <c r="AQ23" s="24"/>
      <c r="AR23" s="22"/>
      <c r="BE23" s="372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72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72"/>
    </row>
    <row r="26" spans="1:71" s="2" customFormat="1" ht="25.9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80">
        <f>ROUND(AG54,2)</f>
        <v>0</v>
      </c>
      <c r="AL26" s="381"/>
      <c r="AM26" s="381"/>
      <c r="AN26" s="381"/>
      <c r="AO26" s="381"/>
      <c r="AP26" s="38"/>
      <c r="AQ26" s="38"/>
      <c r="AR26" s="41"/>
      <c r="BE26" s="372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72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2" t="s">
        <v>39</v>
      </c>
      <c r="M28" s="382"/>
      <c r="N28" s="382"/>
      <c r="O28" s="382"/>
      <c r="P28" s="382"/>
      <c r="Q28" s="38"/>
      <c r="R28" s="38"/>
      <c r="S28" s="38"/>
      <c r="T28" s="38"/>
      <c r="U28" s="38"/>
      <c r="V28" s="38"/>
      <c r="W28" s="382" t="s">
        <v>40</v>
      </c>
      <c r="X28" s="382"/>
      <c r="Y28" s="382"/>
      <c r="Z28" s="382"/>
      <c r="AA28" s="382"/>
      <c r="AB28" s="382"/>
      <c r="AC28" s="382"/>
      <c r="AD28" s="382"/>
      <c r="AE28" s="382"/>
      <c r="AF28" s="38"/>
      <c r="AG28" s="38"/>
      <c r="AH28" s="38"/>
      <c r="AI28" s="38"/>
      <c r="AJ28" s="38"/>
      <c r="AK28" s="382" t="s">
        <v>41</v>
      </c>
      <c r="AL28" s="382"/>
      <c r="AM28" s="382"/>
      <c r="AN28" s="382"/>
      <c r="AO28" s="382"/>
      <c r="AP28" s="38"/>
      <c r="AQ28" s="38"/>
      <c r="AR28" s="41"/>
      <c r="BE28" s="372"/>
    </row>
    <row r="29" spans="1:71" s="3" customFormat="1" ht="14.45" customHeight="1">
      <c r="B29" s="42"/>
      <c r="C29" s="43"/>
      <c r="D29" s="31" t="s">
        <v>42</v>
      </c>
      <c r="E29" s="43"/>
      <c r="F29" s="31" t="s">
        <v>43</v>
      </c>
      <c r="G29" s="43"/>
      <c r="H29" s="43"/>
      <c r="I29" s="43"/>
      <c r="J29" s="43"/>
      <c r="K29" s="43"/>
      <c r="L29" s="385">
        <v>0.21</v>
      </c>
      <c r="M29" s="384"/>
      <c r="N29" s="384"/>
      <c r="O29" s="384"/>
      <c r="P29" s="384"/>
      <c r="Q29" s="43"/>
      <c r="R29" s="43"/>
      <c r="S29" s="43"/>
      <c r="T29" s="43"/>
      <c r="U29" s="43"/>
      <c r="V29" s="43"/>
      <c r="W29" s="383">
        <f>ROUND(AZ54, 2)</f>
        <v>0</v>
      </c>
      <c r="X29" s="384"/>
      <c r="Y29" s="384"/>
      <c r="Z29" s="384"/>
      <c r="AA29" s="384"/>
      <c r="AB29" s="384"/>
      <c r="AC29" s="384"/>
      <c r="AD29" s="384"/>
      <c r="AE29" s="384"/>
      <c r="AF29" s="43"/>
      <c r="AG29" s="43"/>
      <c r="AH29" s="43"/>
      <c r="AI29" s="43"/>
      <c r="AJ29" s="43"/>
      <c r="AK29" s="383">
        <f>ROUND(AV54, 2)</f>
        <v>0</v>
      </c>
      <c r="AL29" s="384"/>
      <c r="AM29" s="384"/>
      <c r="AN29" s="384"/>
      <c r="AO29" s="384"/>
      <c r="AP29" s="43"/>
      <c r="AQ29" s="43"/>
      <c r="AR29" s="44"/>
      <c r="BE29" s="373"/>
    </row>
    <row r="30" spans="1:71" s="3" customFormat="1" ht="14.45" customHeight="1">
      <c r="B30" s="42"/>
      <c r="C30" s="43"/>
      <c r="D30" s="43"/>
      <c r="E30" s="43"/>
      <c r="F30" s="31" t="s">
        <v>44</v>
      </c>
      <c r="G30" s="43"/>
      <c r="H30" s="43"/>
      <c r="I30" s="43"/>
      <c r="J30" s="43"/>
      <c r="K30" s="43"/>
      <c r="L30" s="385">
        <v>0.15</v>
      </c>
      <c r="M30" s="384"/>
      <c r="N30" s="384"/>
      <c r="O30" s="384"/>
      <c r="P30" s="384"/>
      <c r="Q30" s="43"/>
      <c r="R30" s="43"/>
      <c r="S30" s="43"/>
      <c r="T30" s="43"/>
      <c r="U30" s="43"/>
      <c r="V30" s="43"/>
      <c r="W30" s="383">
        <f>ROUND(BA54, 2)</f>
        <v>0</v>
      </c>
      <c r="X30" s="384"/>
      <c r="Y30" s="384"/>
      <c r="Z30" s="384"/>
      <c r="AA30" s="384"/>
      <c r="AB30" s="384"/>
      <c r="AC30" s="384"/>
      <c r="AD30" s="384"/>
      <c r="AE30" s="384"/>
      <c r="AF30" s="43"/>
      <c r="AG30" s="43"/>
      <c r="AH30" s="43"/>
      <c r="AI30" s="43"/>
      <c r="AJ30" s="43"/>
      <c r="AK30" s="383">
        <f>ROUND(AW54, 2)</f>
        <v>0</v>
      </c>
      <c r="AL30" s="384"/>
      <c r="AM30" s="384"/>
      <c r="AN30" s="384"/>
      <c r="AO30" s="384"/>
      <c r="AP30" s="43"/>
      <c r="AQ30" s="43"/>
      <c r="AR30" s="44"/>
      <c r="BE30" s="373"/>
    </row>
    <row r="31" spans="1:71" s="3" customFormat="1" ht="14.45" hidden="1" customHeight="1">
      <c r="B31" s="42"/>
      <c r="C31" s="43"/>
      <c r="D31" s="43"/>
      <c r="E31" s="43"/>
      <c r="F31" s="31" t="s">
        <v>45</v>
      </c>
      <c r="G31" s="43"/>
      <c r="H31" s="43"/>
      <c r="I31" s="43"/>
      <c r="J31" s="43"/>
      <c r="K31" s="43"/>
      <c r="L31" s="385">
        <v>0.21</v>
      </c>
      <c r="M31" s="384"/>
      <c r="N31" s="384"/>
      <c r="O31" s="384"/>
      <c r="P31" s="384"/>
      <c r="Q31" s="43"/>
      <c r="R31" s="43"/>
      <c r="S31" s="43"/>
      <c r="T31" s="43"/>
      <c r="U31" s="43"/>
      <c r="V31" s="43"/>
      <c r="W31" s="383">
        <f>ROUND(BB54, 2)</f>
        <v>0</v>
      </c>
      <c r="X31" s="384"/>
      <c r="Y31" s="384"/>
      <c r="Z31" s="384"/>
      <c r="AA31" s="384"/>
      <c r="AB31" s="384"/>
      <c r="AC31" s="384"/>
      <c r="AD31" s="384"/>
      <c r="AE31" s="384"/>
      <c r="AF31" s="43"/>
      <c r="AG31" s="43"/>
      <c r="AH31" s="43"/>
      <c r="AI31" s="43"/>
      <c r="AJ31" s="43"/>
      <c r="AK31" s="383">
        <v>0</v>
      </c>
      <c r="AL31" s="384"/>
      <c r="AM31" s="384"/>
      <c r="AN31" s="384"/>
      <c r="AO31" s="384"/>
      <c r="AP31" s="43"/>
      <c r="AQ31" s="43"/>
      <c r="AR31" s="44"/>
      <c r="BE31" s="373"/>
    </row>
    <row r="32" spans="1:71" s="3" customFormat="1" ht="14.45" hidden="1" customHeight="1">
      <c r="B32" s="42"/>
      <c r="C32" s="43"/>
      <c r="D32" s="43"/>
      <c r="E32" s="43"/>
      <c r="F32" s="31" t="s">
        <v>46</v>
      </c>
      <c r="G32" s="43"/>
      <c r="H32" s="43"/>
      <c r="I32" s="43"/>
      <c r="J32" s="43"/>
      <c r="K32" s="43"/>
      <c r="L32" s="385">
        <v>0.15</v>
      </c>
      <c r="M32" s="384"/>
      <c r="N32" s="384"/>
      <c r="O32" s="384"/>
      <c r="P32" s="384"/>
      <c r="Q32" s="43"/>
      <c r="R32" s="43"/>
      <c r="S32" s="43"/>
      <c r="T32" s="43"/>
      <c r="U32" s="43"/>
      <c r="V32" s="43"/>
      <c r="W32" s="383">
        <f>ROUND(BC54, 2)</f>
        <v>0</v>
      </c>
      <c r="X32" s="384"/>
      <c r="Y32" s="384"/>
      <c r="Z32" s="384"/>
      <c r="AA32" s="384"/>
      <c r="AB32" s="384"/>
      <c r="AC32" s="384"/>
      <c r="AD32" s="384"/>
      <c r="AE32" s="384"/>
      <c r="AF32" s="43"/>
      <c r="AG32" s="43"/>
      <c r="AH32" s="43"/>
      <c r="AI32" s="43"/>
      <c r="AJ32" s="43"/>
      <c r="AK32" s="383">
        <v>0</v>
      </c>
      <c r="AL32" s="384"/>
      <c r="AM32" s="384"/>
      <c r="AN32" s="384"/>
      <c r="AO32" s="384"/>
      <c r="AP32" s="43"/>
      <c r="AQ32" s="43"/>
      <c r="AR32" s="44"/>
      <c r="BE32" s="373"/>
    </row>
    <row r="33" spans="1:57" s="3" customFormat="1" ht="14.45" hidden="1" customHeight="1">
      <c r="B33" s="42"/>
      <c r="C33" s="43"/>
      <c r="D33" s="43"/>
      <c r="E33" s="43"/>
      <c r="F33" s="31" t="s">
        <v>47</v>
      </c>
      <c r="G33" s="43"/>
      <c r="H33" s="43"/>
      <c r="I33" s="43"/>
      <c r="J33" s="43"/>
      <c r="K33" s="43"/>
      <c r="L33" s="385">
        <v>0</v>
      </c>
      <c r="M33" s="384"/>
      <c r="N33" s="384"/>
      <c r="O33" s="384"/>
      <c r="P33" s="384"/>
      <c r="Q33" s="43"/>
      <c r="R33" s="43"/>
      <c r="S33" s="43"/>
      <c r="T33" s="43"/>
      <c r="U33" s="43"/>
      <c r="V33" s="43"/>
      <c r="W33" s="383">
        <f>ROUND(BD54, 2)</f>
        <v>0</v>
      </c>
      <c r="X33" s="384"/>
      <c r="Y33" s="384"/>
      <c r="Z33" s="384"/>
      <c r="AA33" s="384"/>
      <c r="AB33" s="384"/>
      <c r="AC33" s="384"/>
      <c r="AD33" s="384"/>
      <c r="AE33" s="384"/>
      <c r="AF33" s="43"/>
      <c r="AG33" s="43"/>
      <c r="AH33" s="43"/>
      <c r="AI33" s="43"/>
      <c r="AJ33" s="43"/>
      <c r="AK33" s="383">
        <v>0</v>
      </c>
      <c r="AL33" s="384"/>
      <c r="AM33" s="384"/>
      <c r="AN33" s="384"/>
      <c r="AO33" s="384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48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49</v>
      </c>
      <c r="U35" s="47"/>
      <c r="V35" s="47"/>
      <c r="W35" s="47"/>
      <c r="X35" s="389" t="s">
        <v>50</v>
      </c>
      <c r="Y35" s="387"/>
      <c r="Z35" s="387"/>
      <c r="AA35" s="387"/>
      <c r="AB35" s="387"/>
      <c r="AC35" s="47"/>
      <c r="AD35" s="47"/>
      <c r="AE35" s="47"/>
      <c r="AF35" s="47"/>
      <c r="AG35" s="47"/>
      <c r="AH35" s="47"/>
      <c r="AI35" s="47"/>
      <c r="AJ35" s="47"/>
      <c r="AK35" s="386">
        <f>SUM(AK26:AK33)</f>
        <v>0</v>
      </c>
      <c r="AL35" s="387"/>
      <c r="AM35" s="387"/>
      <c r="AN35" s="387"/>
      <c r="AO35" s="388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2878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47" t="str">
        <f>K6</f>
        <v>Protipovodňová opatření v Kopřivnici, Drnholec nad Lubinou - lokalita na Holotě</v>
      </c>
      <c r="M45" s="348"/>
      <c r="N45" s="348"/>
      <c r="O45" s="348"/>
      <c r="P45" s="348"/>
      <c r="Q45" s="348"/>
      <c r="R45" s="348"/>
      <c r="S45" s="348"/>
      <c r="T45" s="348"/>
      <c r="U45" s="348"/>
      <c r="V45" s="348"/>
      <c r="W45" s="348"/>
      <c r="X45" s="348"/>
      <c r="Y45" s="348"/>
      <c r="Z45" s="348"/>
      <c r="AA45" s="348"/>
      <c r="AB45" s="348"/>
      <c r="AC45" s="348"/>
      <c r="AD45" s="348"/>
      <c r="AE45" s="348"/>
      <c r="AF45" s="348"/>
      <c r="AG45" s="348"/>
      <c r="AH45" s="348"/>
      <c r="AI45" s="348"/>
      <c r="AJ45" s="348"/>
      <c r="AK45" s="348"/>
      <c r="AL45" s="348"/>
      <c r="AM45" s="348"/>
      <c r="AN45" s="348"/>
      <c r="AO45" s="348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k.ú. Drnholec nad Lubinou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49" t="str">
        <f>IF(AN8= "","",AN8)</f>
        <v>15. 11. 2021</v>
      </c>
      <c r="AN47" s="349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25.7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356" t="str">
        <f>IF(E17="","",E17)</f>
        <v>AGPOL s.r.o., Jungmannova 153/12, 77900 Olomouc</v>
      </c>
      <c r="AN49" s="357"/>
      <c r="AO49" s="357"/>
      <c r="AP49" s="357"/>
      <c r="AQ49" s="38"/>
      <c r="AR49" s="41"/>
      <c r="AS49" s="350" t="s">
        <v>52</v>
      </c>
      <c r="AT49" s="351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25.7" customHeight="1">
      <c r="A50" s="36"/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35</v>
      </c>
      <c r="AJ50" s="38"/>
      <c r="AK50" s="38"/>
      <c r="AL50" s="38"/>
      <c r="AM50" s="356" t="str">
        <f>IF(E20="","",E20)</f>
        <v>AGPOL s.r.o., Jungmannova 153/12, 77900 Olomouc</v>
      </c>
      <c r="AN50" s="357"/>
      <c r="AO50" s="357"/>
      <c r="AP50" s="357"/>
      <c r="AQ50" s="38"/>
      <c r="AR50" s="41"/>
      <c r="AS50" s="352"/>
      <c r="AT50" s="353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54"/>
      <c r="AT51" s="355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58" t="s">
        <v>53</v>
      </c>
      <c r="D52" s="359"/>
      <c r="E52" s="359"/>
      <c r="F52" s="359"/>
      <c r="G52" s="359"/>
      <c r="H52" s="68"/>
      <c r="I52" s="361" t="s">
        <v>54</v>
      </c>
      <c r="J52" s="359"/>
      <c r="K52" s="359"/>
      <c r="L52" s="359"/>
      <c r="M52" s="359"/>
      <c r="N52" s="359"/>
      <c r="O52" s="359"/>
      <c r="P52" s="359"/>
      <c r="Q52" s="359"/>
      <c r="R52" s="359"/>
      <c r="S52" s="359"/>
      <c r="T52" s="359"/>
      <c r="U52" s="359"/>
      <c r="V52" s="359"/>
      <c r="W52" s="359"/>
      <c r="X52" s="359"/>
      <c r="Y52" s="359"/>
      <c r="Z52" s="359"/>
      <c r="AA52" s="359"/>
      <c r="AB52" s="359"/>
      <c r="AC52" s="359"/>
      <c r="AD52" s="359"/>
      <c r="AE52" s="359"/>
      <c r="AF52" s="359"/>
      <c r="AG52" s="360" t="s">
        <v>55</v>
      </c>
      <c r="AH52" s="359"/>
      <c r="AI52" s="359"/>
      <c r="AJ52" s="359"/>
      <c r="AK52" s="359"/>
      <c r="AL52" s="359"/>
      <c r="AM52" s="359"/>
      <c r="AN52" s="361" t="s">
        <v>56</v>
      </c>
      <c r="AO52" s="359"/>
      <c r="AP52" s="359"/>
      <c r="AQ52" s="69" t="s">
        <v>57</v>
      </c>
      <c r="AR52" s="41"/>
      <c r="AS52" s="70" t="s">
        <v>58</v>
      </c>
      <c r="AT52" s="71" t="s">
        <v>59</v>
      </c>
      <c r="AU52" s="71" t="s">
        <v>60</v>
      </c>
      <c r="AV52" s="71" t="s">
        <v>61</v>
      </c>
      <c r="AW52" s="71" t="s">
        <v>62</v>
      </c>
      <c r="AX52" s="71" t="s">
        <v>63</v>
      </c>
      <c r="AY52" s="71" t="s">
        <v>64</v>
      </c>
      <c r="AZ52" s="71" t="s">
        <v>65</v>
      </c>
      <c r="BA52" s="71" t="s">
        <v>66</v>
      </c>
      <c r="BB52" s="71" t="s">
        <v>67</v>
      </c>
      <c r="BC52" s="71" t="s">
        <v>68</v>
      </c>
      <c r="BD52" s="72" t="s">
        <v>69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70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9">
        <f>ROUND(AG55+AG59+AG60,2)</f>
        <v>0</v>
      </c>
      <c r="AH54" s="369"/>
      <c r="AI54" s="369"/>
      <c r="AJ54" s="369"/>
      <c r="AK54" s="369"/>
      <c r="AL54" s="369"/>
      <c r="AM54" s="369"/>
      <c r="AN54" s="370">
        <f t="shared" ref="AN54:AN60" si="0">SUM(AG54,AT54)</f>
        <v>0</v>
      </c>
      <c r="AO54" s="370"/>
      <c r="AP54" s="370"/>
      <c r="AQ54" s="80" t="s">
        <v>19</v>
      </c>
      <c r="AR54" s="81"/>
      <c r="AS54" s="82">
        <f>ROUND(AS55+AS59+AS60,2)</f>
        <v>0</v>
      </c>
      <c r="AT54" s="83">
        <f t="shared" ref="AT54:AT60" si="1">ROUND(SUM(AV54:AW54),2)</f>
        <v>0</v>
      </c>
      <c r="AU54" s="84">
        <f>ROUND(AU55+AU59+AU60,5)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ROUND(AZ55+AZ59+AZ60,2)</f>
        <v>0</v>
      </c>
      <c r="BA54" s="83">
        <f>ROUND(BA55+BA59+BA60,2)</f>
        <v>0</v>
      </c>
      <c r="BB54" s="83">
        <f>ROUND(BB55+BB59+BB60,2)</f>
        <v>0</v>
      </c>
      <c r="BC54" s="83">
        <f>ROUND(BC55+BC59+BC60,2)</f>
        <v>0</v>
      </c>
      <c r="BD54" s="85">
        <f>ROUND(BD55+BD59+BD60,2)</f>
        <v>0</v>
      </c>
      <c r="BS54" s="86" t="s">
        <v>71</v>
      </c>
      <c r="BT54" s="86" t="s">
        <v>72</v>
      </c>
      <c r="BU54" s="87" t="s">
        <v>73</v>
      </c>
      <c r="BV54" s="86" t="s">
        <v>74</v>
      </c>
      <c r="BW54" s="86" t="s">
        <v>5</v>
      </c>
      <c r="BX54" s="86" t="s">
        <v>75</v>
      </c>
      <c r="CL54" s="86" t="s">
        <v>19</v>
      </c>
    </row>
    <row r="55" spans="1:91" s="7" customFormat="1" ht="24.75" customHeight="1">
      <c r="B55" s="88"/>
      <c r="C55" s="89"/>
      <c r="D55" s="365" t="s">
        <v>76</v>
      </c>
      <c r="E55" s="365"/>
      <c r="F55" s="365"/>
      <c r="G55" s="365"/>
      <c r="H55" s="365"/>
      <c r="I55" s="90"/>
      <c r="J55" s="365" t="s">
        <v>77</v>
      </c>
      <c r="K55" s="365"/>
      <c r="L55" s="365"/>
      <c r="M55" s="365"/>
      <c r="N55" s="365"/>
      <c r="O55" s="365"/>
      <c r="P55" s="365"/>
      <c r="Q55" s="365"/>
      <c r="R55" s="365"/>
      <c r="S55" s="365"/>
      <c r="T55" s="365"/>
      <c r="U55" s="365"/>
      <c r="V55" s="365"/>
      <c r="W55" s="365"/>
      <c r="X55" s="365"/>
      <c r="Y55" s="365"/>
      <c r="Z55" s="365"/>
      <c r="AA55" s="365"/>
      <c r="AB55" s="365"/>
      <c r="AC55" s="365"/>
      <c r="AD55" s="365"/>
      <c r="AE55" s="365"/>
      <c r="AF55" s="365"/>
      <c r="AG55" s="362">
        <f>ROUND(SUM(AG56:AG58),2)</f>
        <v>0</v>
      </c>
      <c r="AH55" s="363"/>
      <c r="AI55" s="363"/>
      <c r="AJ55" s="363"/>
      <c r="AK55" s="363"/>
      <c r="AL55" s="363"/>
      <c r="AM55" s="363"/>
      <c r="AN55" s="364">
        <f t="shared" si="0"/>
        <v>0</v>
      </c>
      <c r="AO55" s="363"/>
      <c r="AP55" s="363"/>
      <c r="AQ55" s="91" t="s">
        <v>78</v>
      </c>
      <c r="AR55" s="92"/>
      <c r="AS55" s="93">
        <f>ROUND(SUM(AS56:AS58),2)</f>
        <v>0</v>
      </c>
      <c r="AT55" s="94">
        <f t="shared" si="1"/>
        <v>0</v>
      </c>
      <c r="AU55" s="95">
        <f>ROUND(SUM(AU56:AU58),5)</f>
        <v>0</v>
      </c>
      <c r="AV55" s="94">
        <f>ROUND(AZ55*L29,2)</f>
        <v>0</v>
      </c>
      <c r="AW55" s="94">
        <f>ROUND(BA55*L30,2)</f>
        <v>0</v>
      </c>
      <c r="AX55" s="94">
        <f>ROUND(BB55*L29,2)</f>
        <v>0</v>
      </c>
      <c r="AY55" s="94">
        <f>ROUND(BC55*L30,2)</f>
        <v>0</v>
      </c>
      <c r="AZ55" s="94">
        <f>ROUND(SUM(AZ56:AZ58),2)</f>
        <v>0</v>
      </c>
      <c r="BA55" s="94">
        <f>ROUND(SUM(BA56:BA58),2)</f>
        <v>0</v>
      </c>
      <c r="BB55" s="94">
        <f>ROUND(SUM(BB56:BB58),2)</f>
        <v>0</v>
      </c>
      <c r="BC55" s="94">
        <f>ROUND(SUM(BC56:BC58),2)</f>
        <v>0</v>
      </c>
      <c r="BD55" s="96">
        <f>ROUND(SUM(BD56:BD58),2)</f>
        <v>0</v>
      </c>
      <c r="BS55" s="97" t="s">
        <v>71</v>
      </c>
      <c r="BT55" s="97" t="s">
        <v>79</v>
      </c>
      <c r="BU55" s="97" t="s">
        <v>73</v>
      </c>
      <c r="BV55" s="97" t="s">
        <v>74</v>
      </c>
      <c r="BW55" s="97" t="s">
        <v>80</v>
      </c>
      <c r="BX55" s="97" t="s">
        <v>5</v>
      </c>
      <c r="CL55" s="97" t="s">
        <v>19</v>
      </c>
      <c r="CM55" s="97" t="s">
        <v>81</v>
      </c>
    </row>
    <row r="56" spans="1:91" s="4" customFormat="1" ht="16.5" customHeight="1">
      <c r="A56" s="98" t="s">
        <v>82</v>
      </c>
      <c r="B56" s="53"/>
      <c r="C56" s="99"/>
      <c r="D56" s="99"/>
      <c r="E56" s="368" t="s">
        <v>83</v>
      </c>
      <c r="F56" s="368"/>
      <c r="G56" s="368"/>
      <c r="H56" s="368"/>
      <c r="I56" s="368"/>
      <c r="J56" s="99"/>
      <c r="K56" s="368" t="s">
        <v>84</v>
      </c>
      <c r="L56" s="368"/>
      <c r="M56" s="368"/>
      <c r="N56" s="368"/>
      <c r="O56" s="368"/>
      <c r="P56" s="368"/>
      <c r="Q56" s="368"/>
      <c r="R56" s="368"/>
      <c r="S56" s="368"/>
      <c r="T56" s="368"/>
      <c r="U56" s="368"/>
      <c r="V56" s="368"/>
      <c r="W56" s="368"/>
      <c r="X56" s="368"/>
      <c r="Y56" s="368"/>
      <c r="Z56" s="368"/>
      <c r="AA56" s="368"/>
      <c r="AB56" s="368"/>
      <c r="AC56" s="368"/>
      <c r="AD56" s="368"/>
      <c r="AE56" s="368"/>
      <c r="AF56" s="368"/>
      <c r="AG56" s="366">
        <f>'SO 01.1 - Protipovodňová ...'!J32</f>
        <v>0</v>
      </c>
      <c r="AH56" s="367"/>
      <c r="AI56" s="367"/>
      <c r="AJ56" s="367"/>
      <c r="AK56" s="367"/>
      <c r="AL56" s="367"/>
      <c r="AM56" s="367"/>
      <c r="AN56" s="366">
        <f t="shared" si="0"/>
        <v>0</v>
      </c>
      <c r="AO56" s="367"/>
      <c r="AP56" s="367"/>
      <c r="AQ56" s="100" t="s">
        <v>85</v>
      </c>
      <c r="AR56" s="55"/>
      <c r="AS56" s="101">
        <v>0</v>
      </c>
      <c r="AT56" s="102">
        <f t="shared" si="1"/>
        <v>0</v>
      </c>
      <c r="AU56" s="103">
        <f>'SO 01.1 - Protipovodňová ...'!P92</f>
        <v>0</v>
      </c>
      <c r="AV56" s="102">
        <f>'SO 01.1 - Protipovodňová ...'!J35</f>
        <v>0</v>
      </c>
      <c r="AW56" s="102">
        <f>'SO 01.1 - Protipovodňová ...'!J36</f>
        <v>0</v>
      </c>
      <c r="AX56" s="102">
        <f>'SO 01.1 - Protipovodňová ...'!J37</f>
        <v>0</v>
      </c>
      <c r="AY56" s="102">
        <f>'SO 01.1 - Protipovodňová ...'!J38</f>
        <v>0</v>
      </c>
      <c r="AZ56" s="102">
        <f>'SO 01.1 - Protipovodňová ...'!F35</f>
        <v>0</v>
      </c>
      <c r="BA56" s="102">
        <f>'SO 01.1 - Protipovodňová ...'!F36</f>
        <v>0</v>
      </c>
      <c r="BB56" s="102">
        <f>'SO 01.1 - Protipovodňová ...'!F37</f>
        <v>0</v>
      </c>
      <c r="BC56" s="102">
        <f>'SO 01.1 - Protipovodňová ...'!F38</f>
        <v>0</v>
      </c>
      <c r="BD56" s="104">
        <f>'SO 01.1 - Protipovodňová ...'!F39</f>
        <v>0</v>
      </c>
      <c r="BT56" s="105" t="s">
        <v>81</v>
      </c>
      <c r="BV56" s="105" t="s">
        <v>74</v>
      </c>
      <c r="BW56" s="105" t="s">
        <v>86</v>
      </c>
      <c r="BX56" s="105" t="s">
        <v>80</v>
      </c>
      <c r="CL56" s="105" t="s">
        <v>19</v>
      </c>
    </row>
    <row r="57" spans="1:91" s="4" customFormat="1" ht="16.5" customHeight="1">
      <c r="A57" s="98" t="s">
        <v>82</v>
      </c>
      <c r="B57" s="53"/>
      <c r="C57" s="99"/>
      <c r="D57" s="99"/>
      <c r="E57" s="368" t="s">
        <v>87</v>
      </c>
      <c r="F57" s="368"/>
      <c r="G57" s="368"/>
      <c r="H57" s="368"/>
      <c r="I57" s="368"/>
      <c r="J57" s="99"/>
      <c r="K57" s="368" t="s">
        <v>88</v>
      </c>
      <c r="L57" s="368"/>
      <c r="M57" s="368"/>
      <c r="N57" s="368"/>
      <c r="O57" s="368"/>
      <c r="P57" s="368"/>
      <c r="Q57" s="368"/>
      <c r="R57" s="368"/>
      <c r="S57" s="368"/>
      <c r="T57" s="368"/>
      <c r="U57" s="368"/>
      <c r="V57" s="368"/>
      <c r="W57" s="368"/>
      <c r="X57" s="368"/>
      <c r="Y57" s="368"/>
      <c r="Z57" s="368"/>
      <c r="AA57" s="368"/>
      <c r="AB57" s="368"/>
      <c r="AC57" s="368"/>
      <c r="AD57" s="368"/>
      <c r="AE57" s="368"/>
      <c r="AF57" s="368"/>
      <c r="AG57" s="366">
        <f>'SO 01.2 - Svodný průleh'!J32</f>
        <v>0</v>
      </c>
      <c r="AH57" s="367"/>
      <c r="AI57" s="367"/>
      <c r="AJ57" s="367"/>
      <c r="AK57" s="367"/>
      <c r="AL57" s="367"/>
      <c r="AM57" s="367"/>
      <c r="AN57" s="366">
        <f t="shared" si="0"/>
        <v>0</v>
      </c>
      <c r="AO57" s="367"/>
      <c r="AP57" s="367"/>
      <c r="AQ57" s="100" t="s">
        <v>85</v>
      </c>
      <c r="AR57" s="55"/>
      <c r="AS57" s="101">
        <v>0</v>
      </c>
      <c r="AT57" s="102">
        <f t="shared" si="1"/>
        <v>0</v>
      </c>
      <c r="AU57" s="103">
        <f>'SO 01.2 - Svodný průleh'!P90</f>
        <v>0</v>
      </c>
      <c r="AV57" s="102">
        <f>'SO 01.2 - Svodný průleh'!J35</f>
        <v>0</v>
      </c>
      <c r="AW57" s="102">
        <f>'SO 01.2 - Svodný průleh'!J36</f>
        <v>0</v>
      </c>
      <c r="AX57" s="102">
        <f>'SO 01.2 - Svodný průleh'!J37</f>
        <v>0</v>
      </c>
      <c r="AY57" s="102">
        <f>'SO 01.2 - Svodný průleh'!J38</f>
        <v>0</v>
      </c>
      <c r="AZ57" s="102">
        <f>'SO 01.2 - Svodný průleh'!F35</f>
        <v>0</v>
      </c>
      <c r="BA57" s="102">
        <f>'SO 01.2 - Svodný průleh'!F36</f>
        <v>0</v>
      </c>
      <c r="BB57" s="102">
        <f>'SO 01.2 - Svodný průleh'!F37</f>
        <v>0</v>
      </c>
      <c r="BC57" s="102">
        <f>'SO 01.2 - Svodný průleh'!F38</f>
        <v>0</v>
      </c>
      <c r="BD57" s="104">
        <f>'SO 01.2 - Svodný průleh'!F39</f>
        <v>0</v>
      </c>
      <c r="BT57" s="105" t="s">
        <v>81</v>
      </c>
      <c r="BV57" s="105" t="s">
        <v>74</v>
      </c>
      <c r="BW57" s="105" t="s">
        <v>89</v>
      </c>
      <c r="BX57" s="105" t="s">
        <v>80</v>
      </c>
      <c r="CL57" s="105" t="s">
        <v>19</v>
      </c>
    </row>
    <row r="58" spans="1:91" s="4" customFormat="1" ht="16.5" customHeight="1">
      <c r="A58" s="98" t="s">
        <v>82</v>
      </c>
      <c r="B58" s="53"/>
      <c r="C58" s="99"/>
      <c r="D58" s="99"/>
      <c r="E58" s="368" t="s">
        <v>90</v>
      </c>
      <c r="F58" s="368"/>
      <c r="G58" s="368"/>
      <c r="H58" s="368"/>
      <c r="I58" s="368"/>
      <c r="J58" s="99"/>
      <c r="K58" s="368" t="s">
        <v>91</v>
      </c>
      <c r="L58" s="368"/>
      <c r="M58" s="368"/>
      <c r="N58" s="368"/>
      <c r="O58" s="368"/>
      <c r="P58" s="368"/>
      <c r="Q58" s="368"/>
      <c r="R58" s="368"/>
      <c r="S58" s="368"/>
      <c r="T58" s="368"/>
      <c r="U58" s="368"/>
      <c r="V58" s="368"/>
      <c r="W58" s="368"/>
      <c r="X58" s="368"/>
      <c r="Y58" s="368"/>
      <c r="Z58" s="368"/>
      <c r="AA58" s="368"/>
      <c r="AB58" s="368"/>
      <c r="AC58" s="368"/>
      <c r="AD58" s="368"/>
      <c r="AE58" s="368"/>
      <c r="AF58" s="368"/>
      <c r="AG58" s="366">
        <f>'SO 01.3 - Dešťová kanaliz...'!J32</f>
        <v>0</v>
      </c>
      <c r="AH58" s="367"/>
      <c r="AI58" s="367"/>
      <c r="AJ58" s="367"/>
      <c r="AK58" s="367"/>
      <c r="AL58" s="367"/>
      <c r="AM58" s="367"/>
      <c r="AN58" s="366">
        <f t="shared" si="0"/>
        <v>0</v>
      </c>
      <c r="AO58" s="367"/>
      <c r="AP58" s="367"/>
      <c r="AQ58" s="100" t="s">
        <v>85</v>
      </c>
      <c r="AR58" s="55"/>
      <c r="AS58" s="101">
        <v>0</v>
      </c>
      <c r="AT58" s="102">
        <f t="shared" si="1"/>
        <v>0</v>
      </c>
      <c r="AU58" s="103">
        <f>'SO 01.3 - Dešťová kanaliz...'!P100</f>
        <v>0</v>
      </c>
      <c r="AV58" s="102">
        <f>'SO 01.3 - Dešťová kanaliz...'!J35</f>
        <v>0</v>
      </c>
      <c r="AW58" s="102">
        <f>'SO 01.3 - Dešťová kanaliz...'!J36</f>
        <v>0</v>
      </c>
      <c r="AX58" s="102">
        <f>'SO 01.3 - Dešťová kanaliz...'!J37</f>
        <v>0</v>
      </c>
      <c r="AY58" s="102">
        <f>'SO 01.3 - Dešťová kanaliz...'!J38</f>
        <v>0</v>
      </c>
      <c r="AZ58" s="102">
        <f>'SO 01.3 - Dešťová kanaliz...'!F35</f>
        <v>0</v>
      </c>
      <c r="BA58" s="102">
        <f>'SO 01.3 - Dešťová kanaliz...'!F36</f>
        <v>0</v>
      </c>
      <c r="BB58" s="102">
        <f>'SO 01.3 - Dešťová kanaliz...'!F37</f>
        <v>0</v>
      </c>
      <c r="BC58" s="102">
        <f>'SO 01.3 - Dešťová kanaliz...'!F38</f>
        <v>0</v>
      </c>
      <c r="BD58" s="104">
        <f>'SO 01.3 - Dešťová kanaliz...'!F39</f>
        <v>0</v>
      </c>
      <c r="BT58" s="105" t="s">
        <v>81</v>
      </c>
      <c r="BV58" s="105" t="s">
        <v>74</v>
      </c>
      <c r="BW58" s="105" t="s">
        <v>92</v>
      </c>
      <c r="BX58" s="105" t="s">
        <v>80</v>
      </c>
      <c r="CL58" s="105" t="s">
        <v>19</v>
      </c>
    </row>
    <row r="59" spans="1:91" s="7" customFormat="1" ht="16.5" customHeight="1">
      <c r="A59" s="98" t="s">
        <v>82</v>
      </c>
      <c r="B59" s="88"/>
      <c r="C59" s="89"/>
      <c r="D59" s="365" t="s">
        <v>93</v>
      </c>
      <c r="E59" s="365"/>
      <c r="F59" s="365"/>
      <c r="G59" s="365"/>
      <c r="H59" s="365"/>
      <c r="I59" s="90"/>
      <c r="J59" s="365" t="s">
        <v>94</v>
      </c>
      <c r="K59" s="365"/>
      <c r="L59" s="365"/>
      <c r="M59" s="365"/>
      <c r="N59" s="365"/>
      <c r="O59" s="365"/>
      <c r="P59" s="365"/>
      <c r="Q59" s="365"/>
      <c r="R59" s="365"/>
      <c r="S59" s="365"/>
      <c r="T59" s="365"/>
      <c r="U59" s="365"/>
      <c r="V59" s="365"/>
      <c r="W59" s="365"/>
      <c r="X59" s="365"/>
      <c r="Y59" s="365"/>
      <c r="Z59" s="365"/>
      <c r="AA59" s="365"/>
      <c r="AB59" s="365"/>
      <c r="AC59" s="365"/>
      <c r="AD59" s="365"/>
      <c r="AE59" s="365"/>
      <c r="AF59" s="365"/>
      <c r="AG59" s="364">
        <f>'SO 04 - Úprava meliorační...'!J30</f>
        <v>0</v>
      </c>
      <c r="AH59" s="363"/>
      <c r="AI59" s="363"/>
      <c r="AJ59" s="363"/>
      <c r="AK59" s="363"/>
      <c r="AL59" s="363"/>
      <c r="AM59" s="363"/>
      <c r="AN59" s="364">
        <f t="shared" si="0"/>
        <v>0</v>
      </c>
      <c r="AO59" s="363"/>
      <c r="AP59" s="363"/>
      <c r="AQ59" s="91" t="s">
        <v>78</v>
      </c>
      <c r="AR59" s="92"/>
      <c r="AS59" s="93">
        <v>0</v>
      </c>
      <c r="AT59" s="94">
        <f t="shared" si="1"/>
        <v>0</v>
      </c>
      <c r="AU59" s="95">
        <f>'SO 04 - Úprava meliorační...'!P91</f>
        <v>0</v>
      </c>
      <c r="AV59" s="94">
        <f>'SO 04 - Úprava meliorační...'!J33</f>
        <v>0</v>
      </c>
      <c r="AW59" s="94">
        <f>'SO 04 - Úprava meliorační...'!J34</f>
        <v>0</v>
      </c>
      <c r="AX59" s="94">
        <f>'SO 04 - Úprava meliorační...'!J35</f>
        <v>0</v>
      </c>
      <c r="AY59" s="94">
        <f>'SO 04 - Úprava meliorační...'!J36</f>
        <v>0</v>
      </c>
      <c r="AZ59" s="94">
        <f>'SO 04 - Úprava meliorační...'!F33</f>
        <v>0</v>
      </c>
      <c r="BA59" s="94">
        <f>'SO 04 - Úprava meliorační...'!F34</f>
        <v>0</v>
      </c>
      <c r="BB59" s="94">
        <f>'SO 04 - Úprava meliorační...'!F35</f>
        <v>0</v>
      </c>
      <c r="BC59" s="94">
        <f>'SO 04 - Úprava meliorační...'!F36</f>
        <v>0</v>
      </c>
      <c r="BD59" s="96">
        <f>'SO 04 - Úprava meliorační...'!F37</f>
        <v>0</v>
      </c>
      <c r="BT59" s="97" t="s">
        <v>79</v>
      </c>
      <c r="BV59" s="97" t="s">
        <v>74</v>
      </c>
      <c r="BW59" s="97" t="s">
        <v>95</v>
      </c>
      <c r="BX59" s="97" t="s">
        <v>5</v>
      </c>
      <c r="CL59" s="97" t="s">
        <v>19</v>
      </c>
      <c r="CM59" s="97" t="s">
        <v>81</v>
      </c>
    </row>
    <row r="60" spans="1:91" s="7" customFormat="1" ht="24.75" customHeight="1">
      <c r="A60" s="98" t="s">
        <v>82</v>
      </c>
      <c r="B60" s="88"/>
      <c r="C60" s="89"/>
      <c r="D60" s="365" t="s">
        <v>96</v>
      </c>
      <c r="E60" s="365"/>
      <c r="F60" s="365"/>
      <c r="G60" s="365"/>
      <c r="H60" s="365"/>
      <c r="I60" s="90"/>
      <c r="J60" s="365" t="s">
        <v>97</v>
      </c>
      <c r="K60" s="365"/>
      <c r="L60" s="365"/>
      <c r="M60" s="365"/>
      <c r="N60" s="365"/>
      <c r="O60" s="365"/>
      <c r="P60" s="365"/>
      <c r="Q60" s="365"/>
      <c r="R60" s="365"/>
      <c r="S60" s="365"/>
      <c r="T60" s="365"/>
      <c r="U60" s="365"/>
      <c r="V60" s="365"/>
      <c r="W60" s="365"/>
      <c r="X60" s="365"/>
      <c r="Y60" s="365"/>
      <c r="Z60" s="365"/>
      <c r="AA60" s="365"/>
      <c r="AB60" s="365"/>
      <c r="AC60" s="365"/>
      <c r="AD60" s="365"/>
      <c r="AE60" s="365"/>
      <c r="AF60" s="365"/>
      <c r="AG60" s="364">
        <f>'VRN 01 - Vedlejší rozpočt...'!J30</f>
        <v>0</v>
      </c>
      <c r="AH60" s="363"/>
      <c r="AI60" s="363"/>
      <c r="AJ60" s="363"/>
      <c r="AK60" s="363"/>
      <c r="AL60" s="363"/>
      <c r="AM60" s="363"/>
      <c r="AN60" s="364">
        <f t="shared" si="0"/>
        <v>0</v>
      </c>
      <c r="AO60" s="363"/>
      <c r="AP60" s="363"/>
      <c r="AQ60" s="91" t="s">
        <v>78</v>
      </c>
      <c r="AR60" s="92"/>
      <c r="AS60" s="106">
        <v>0</v>
      </c>
      <c r="AT60" s="107">
        <f t="shared" si="1"/>
        <v>0</v>
      </c>
      <c r="AU60" s="108">
        <f>'VRN 01 - Vedlejší rozpočt...'!P85</f>
        <v>0</v>
      </c>
      <c r="AV60" s="107">
        <f>'VRN 01 - Vedlejší rozpočt...'!J33</f>
        <v>0</v>
      </c>
      <c r="AW60" s="107">
        <f>'VRN 01 - Vedlejší rozpočt...'!J34</f>
        <v>0</v>
      </c>
      <c r="AX60" s="107">
        <f>'VRN 01 - Vedlejší rozpočt...'!J35</f>
        <v>0</v>
      </c>
      <c r="AY60" s="107">
        <f>'VRN 01 - Vedlejší rozpočt...'!J36</f>
        <v>0</v>
      </c>
      <c r="AZ60" s="107">
        <f>'VRN 01 - Vedlejší rozpočt...'!F33</f>
        <v>0</v>
      </c>
      <c r="BA60" s="107">
        <f>'VRN 01 - Vedlejší rozpočt...'!F34</f>
        <v>0</v>
      </c>
      <c r="BB60" s="107">
        <f>'VRN 01 - Vedlejší rozpočt...'!F35</f>
        <v>0</v>
      </c>
      <c r="BC60" s="107">
        <f>'VRN 01 - Vedlejší rozpočt...'!F36</f>
        <v>0</v>
      </c>
      <c r="BD60" s="109">
        <f>'VRN 01 - Vedlejší rozpočt...'!F37</f>
        <v>0</v>
      </c>
      <c r="BT60" s="97" t="s">
        <v>79</v>
      </c>
      <c r="BV60" s="97" t="s">
        <v>74</v>
      </c>
      <c r="BW60" s="97" t="s">
        <v>98</v>
      </c>
      <c r="BX60" s="97" t="s">
        <v>5</v>
      </c>
      <c r="CL60" s="97" t="s">
        <v>19</v>
      </c>
      <c r="CM60" s="97" t="s">
        <v>81</v>
      </c>
    </row>
    <row r="61" spans="1:91" s="2" customFormat="1" ht="30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41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</row>
    <row r="62" spans="1:91" s="2" customFormat="1" ht="6.95" customHeight="1">
      <c r="A62" s="36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41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</row>
  </sheetData>
  <sheetProtection algorithmName="SHA-512" hashValue="x0kvwqJyX6jMnGw4ks5L4JMOVVeaeVwJVsuunkxJrpn7c7Lo0fbaGxVTNSPgdEXPQktvUMzReU1cyqZCHA2ZKg==" saltValue="Q/5ifSI7c8xzazKkC74JFXLtZhZKdUs6tJqbaPmlNSTJNjKvwlbmxJLlZJK2ASO4bhhZTbQsirixiGUg3uLzEg==" spinCount="100000" sheet="1" objects="1" scenarios="1" formatColumns="0" formatRows="0"/>
  <mergeCells count="62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0:AP60"/>
    <mergeCell ref="AG60:AM60"/>
    <mergeCell ref="D60:H60"/>
    <mergeCell ref="J60:AF60"/>
    <mergeCell ref="AG54:AM54"/>
    <mergeCell ref="AN54:AP54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L45:AO45"/>
    <mergeCell ref="AM47:AN47"/>
    <mergeCell ref="AS49:AT51"/>
    <mergeCell ref="AM49:AP49"/>
    <mergeCell ref="AM50:AP50"/>
  </mergeCells>
  <hyperlinks>
    <hyperlink ref="A56" location="'SO 01.1 - Protipovodňová ...'!C2" display="/"/>
    <hyperlink ref="A57" location="'SO 01.2 - Svodný průleh'!C2" display="/"/>
    <hyperlink ref="A58" location="'SO 01.3 - Dešťová kanaliz...'!C2" display="/"/>
    <hyperlink ref="A59" location="'SO 04 - Úprava meliorační...'!C2" display="/"/>
    <hyperlink ref="A60" location="'VRN 01 - Vedlejší rozpočt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9"/>
  <sheetViews>
    <sheetView showGridLines="0" topLeftCell="A73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AT2" s="19" t="s">
        <v>86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81</v>
      </c>
    </row>
    <row r="4" spans="1:46" s="1" customFormat="1" ht="24.95" customHeight="1">
      <c r="B4" s="22"/>
      <c r="D4" s="112" t="s">
        <v>99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1" t="str">
        <f>'Rekapitulace stavby'!K6</f>
        <v>Protipovodňová opatření v Kopřivnici, Drnholec nad Lubinou - lokalita na Holotě</v>
      </c>
      <c r="F7" s="392"/>
      <c r="G7" s="392"/>
      <c r="H7" s="392"/>
      <c r="L7" s="22"/>
    </row>
    <row r="8" spans="1:46" s="1" customFormat="1" ht="12" customHeight="1">
      <c r="B8" s="22"/>
      <c r="D8" s="114" t="s">
        <v>100</v>
      </c>
      <c r="L8" s="22"/>
    </row>
    <row r="9" spans="1:46" s="2" customFormat="1" ht="16.5" customHeight="1">
      <c r="A9" s="36"/>
      <c r="B9" s="41"/>
      <c r="C9" s="36"/>
      <c r="D9" s="36"/>
      <c r="E9" s="391" t="s">
        <v>101</v>
      </c>
      <c r="F9" s="393"/>
      <c r="G9" s="393"/>
      <c r="H9" s="393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102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4" t="s">
        <v>103</v>
      </c>
      <c r="F11" s="393"/>
      <c r="G11" s="393"/>
      <c r="H11" s="393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15. 11. 2021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19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19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29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5" t="str">
        <f>'Rekapitulace stavby'!E14</f>
        <v>Vyplň údaj</v>
      </c>
      <c r="F20" s="396"/>
      <c r="G20" s="396"/>
      <c r="H20" s="396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31</v>
      </c>
      <c r="E22" s="36"/>
      <c r="F22" s="36"/>
      <c r="G22" s="36"/>
      <c r="H22" s="36"/>
      <c r="I22" s="114" t="s">
        <v>26</v>
      </c>
      <c r="J22" s="105" t="s">
        <v>32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33</v>
      </c>
      <c r="F23" s="36"/>
      <c r="G23" s="36"/>
      <c r="H23" s="36"/>
      <c r="I23" s="114" t="s">
        <v>28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35</v>
      </c>
      <c r="E25" s="36"/>
      <c r="F25" s="36"/>
      <c r="G25" s="36"/>
      <c r="H25" s="36"/>
      <c r="I25" s="114" t="s">
        <v>26</v>
      </c>
      <c r="J25" s="105" t="s">
        <v>32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33</v>
      </c>
      <c r="F26" s="36"/>
      <c r="G26" s="36"/>
      <c r="H26" s="36"/>
      <c r="I26" s="114" t="s">
        <v>28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36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7" t="s">
        <v>19</v>
      </c>
      <c r="F29" s="397"/>
      <c r="G29" s="397"/>
      <c r="H29" s="397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38</v>
      </c>
      <c r="E32" s="36"/>
      <c r="F32" s="36"/>
      <c r="G32" s="36"/>
      <c r="H32" s="36"/>
      <c r="I32" s="36"/>
      <c r="J32" s="122">
        <f>ROUND(J92,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40</v>
      </c>
      <c r="G34" s="36"/>
      <c r="H34" s="36"/>
      <c r="I34" s="123" t="s">
        <v>39</v>
      </c>
      <c r="J34" s="123" t="s">
        <v>41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42</v>
      </c>
      <c r="E35" s="114" t="s">
        <v>43</v>
      </c>
      <c r="F35" s="125">
        <f>ROUND((SUM(BE92:BE398)),  2)</f>
        <v>0</v>
      </c>
      <c r="G35" s="36"/>
      <c r="H35" s="36"/>
      <c r="I35" s="126">
        <v>0.21</v>
      </c>
      <c r="J35" s="125">
        <f>ROUND(((SUM(BE92:BE398))*I35),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44</v>
      </c>
      <c r="F36" s="125">
        <f>ROUND((SUM(BF92:BF398)),  2)</f>
        <v>0</v>
      </c>
      <c r="G36" s="36"/>
      <c r="H36" s="36"/>
      <c r="I36" s="126">
        <v>0.15</v>
      </c>
      <c r="J36" s="125">
        <f>ROUND(((SUM(BF92:BF398))*I36),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45</v>
      </c>
      <c r="F37" s="125">
        <f>ROUND((SUM(BG92:BG398)),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46</v>
      </c>
      <c r="F38" s="125">
        <f>ROUND((SUM(BH92:BH398)),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47</v>
      </c>
      <c r="F39" s="125">
        <f>ROUND((SUM(BI92:BI398)),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48</v>
      </c>
      <c r="E41" s="129"/>
      <c r="F41" s="129"/>
      <c r="G41" s="130" t="s">
        <v>49</v>
      </c>
      <c r="H41" s="131" t="s">
        <v>50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104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8" t="str">
        <f>E7</f>
        <v>Protipovodňová opatření v Kopřivnici, Drnholec nad Lubinou - lokalita na Holotě</v>
      </c>
      <c r="F50" s="399"/>
      <c r="G50" s="399"/>
      <c r="H50" s="399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8" t="s">
        <v>101</v>
      </c>
      <c r="F52" s="400"/>
      <c r="G52" s="400"/>
      <c r="H52" s="400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102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7" t="str">
        <f>E11</f>
        <v>SO 01.1 - Protipovodňová hrázka (poldr)</v>
      </c>
      <c r="F54" s="400"/>
      <c r="G54" s="400"/>
      <c r="H54" s="400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k.ú. Drnholec nad Lubinou</v>
      </c>
      <c r="G56" s="38"/>
      <c r="H56" s="38"/>
      <c r="I56" s="31" t="s">
        <v>23</v>
      </c>
      <c r="J56" s="61" t="str">
        <f>IF(J14="","",J14)</f>
        <v>15. 11. 2021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40.15" customHeight="1">
      <c r="A58" s="36"/>
      <c r="B58" s="37"/>
      <c r="C58" s="31" t="s">
        <v>25</v>
      </c>
      <c r="D58" s="38"/>
      <c r="E58" s="38"/>
      <c r="F58" s="29" t="str">
        <f>E17</f>
        <v xml:space="preserve"> </v>
      </c>
      <c r="G58" s="38"/>
      <c r="H58" s="38"/>
      <c r="I58" s="31" t="s">
        <v>31</v>
      </c>
      <c r="J58" s="34" t="str">
        <f>E23</f>
        <v>AGPOL s.r.o., Jungmannova 153/12, 77900 Olomouc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40.15" customHeight="1">
      <c r="A59" s="36"/>
      <c r="B59" s="37"/>
      <c r="C59" s="31" t="s">
        <v>29</v>
      </c>
      <c r="D59" s="38"/>
      <c r="E59" s="38"/>
      <c r="F59" s="29" t="str">
        <f>IF(E20="","",E20)</f>
        <v>Vyplň údaj</v>
      </c>
      <c r="G59" s="38"/>
      <c r="H59" s="38"/>
      <c r="I59" s="31" t="s">
        <v>35</v>
      </c>
      <c r="J59" s="34" t="str">
        <f>E26</f>
        <v>AGPOL s.r.o., Jungmannova 153/12, 77900 Olomouc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105</v>
      </c>
      <c r="D61" s="139"/>
      <c r="E61" s="139"/>
      <c r="F61" s="139"/>
      <c r="G61" s="139"/>
      <c r="H61" s="139"/>
      <c r="I61" s="139"/>
      <c r="J61" s="140" t="s">
        <v>106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70</v>
      </c>
      <c r="D63" s="38"/>
      <c r="E63" s="38"/>
      <c r="F63" s="38"/>
      <c r="G63" s="38"/>
      <c r="H63" s="38"/>
      <c r="I63" s="38"/>
      <c r="J63" s="79">
        <f>J92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107</v>
      </c>
    </row>
    <row r="64" spans="1:47" s="9" customFormat="1" ht="24.95" customHeight="1">
      <c r="B64" s="142"/>
      <c r="C64" s="143"/>
      <c r="D64" s="144" t="s">
        <v>108</v>
      </c>
      <c r="E64" s="145"/>
      <c r="F64" s="145"/>
      <c r="G64" s="145"/>
      <c r="H64" s="145"/>
      <c r="I64" s="145"/>
      <c r="J64" s="146">
        <f>J93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109</v>
      </c>
      <c r="E65" s="150"/>
      <c r="F65" s="150"/>
      <c r="G65" s="150"/>
      <c r="H65" s="150"/>
      <c r="I65" s="150"/>
      <c r="J65" s="151">
        <f>J94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110</v>
      </c>
      <c r="E66" s="150"/>
      <c r="F66" s="150"/>
      <c r="G66" s="150"/>
      <c r="H66" s="150"/>
      <c r="I66" s="150"/>
      <c r="J66" s="151">
        <f>J319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111</v>
      </c>
      <c r="E67" s="150"/>
      <c r="F67" s="150"/>
      <c r="G67" s="150"/>
      <c r="H67" s="150"/>
      <c r="I67" s="150"/>
      <c r="J67" s="151">
        <f>J326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112</v>
      </c>
      <c r="E68" s="150"/>
      <c r="F68" s="150"/>
      <c r="G68" s="150"/>
      <c r="H68" s="150"/>
      <c r="I68" s="150"/>
      <c r="J68" s="151">
        <f>J380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113</v>
      </c>
      <c r="E69" s="150"/>
      <c r="F69" s="150"/>
      <c r="G69" s="150"/>
      <c r="H69" s="150"/>
      <c r="I69" s="150"/>
      <c r="J69" s="151">
        <f>J390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114</v>
      </c>
      <c r="E70" s="150"/>
      <c r="F70" s="150"/>
      <c r="G70" s="150"/>
      <c r="H70" s="150"/>
      <c r="I70" s="150"/>
      <c r="J70" s="151">
        <f>J396</f>
        <v>0</v>
      </c>
      <c r="K70" s="99"/>
      <c r="L70" s="152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115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98" t="str">
        <f>E7</f>
        <v>Protipovodňová opatření v Kopřivnici, Drnholec nad Lubinou - lokalita na Holotě</v>
      </c>
      <c r="F80" s="399"/>
      <c r="G80" s="399"/>
      <c r="H80" s="399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" customFormat="1" ht="12" customHeight="1">
      <c r="B81" s="23"/>
      <c r="C81" s="31" t="s">
        <v>100</v>
      </c>
      <c r="D81" s="24"/>
      <c r="E81" s="24"/>
      <c r="F81" s="24"/>
      <c r="G81" s="24"/>
      <c r="H81" s="24"/>
      <c r="I81" s="24"/>
      <c r="J81" s="24"/>
      <c r="K81" s="24"/>
      <c r="L81" s="22"/>
    </row>
    <row r="82" spans="1:65" s="2" customFormat="1" ht="16.5" customHeight="1">
      <c r="A82" s="36"/>
      <c r="B82" s="37"/>
      <c r="C82" s="38"/>
      <c r="D82" s="38"/>
      <c r="E82" s="398" t="s">
        <v>101</v>
      </c>
      <c r="F82" s="400"/>
      <c r="G82" s="400"/>
      <c r="H82" s="400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102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47" t="str">
        <f>E11</f>
        <v>SO 01.1 - Protipovodňová hrázka (poldr)</v>
      </c>
      <c r="F84" s="400"/>
      <c r="G84" s="400"/>
      <c r="H84" s="400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21</v>
      </c>
      <c r="D86" s="38"/>
      <c r="E86" s="38"/>
      <c r="F86" s="29" t="str">
        <f>F14</f>
        <v>k.ú. Drnholec nad Lubinou</v>
      </c>
      <c r="G86" s="38"/>
      <c r="H86" s="38"/>
      <c r="I86" s="31" t="s">
        <v>23</v>
      </c>
      <c r="J86" s="61" t="str">
        <f>IF(J14="","",J14)</f>
        <v>15. 11. 2021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40.15" customHeight="1">
      <c r="A88" s="36"/>
      <c r="B88" s="37"/>
      <c r="C88" s="31" t="s">
        <v>25</v>
      </c>
      <c r="D88" s="38"/>
      <c r="E88" s="38"/>
      <c r="F88" s="29" t="str">
        <f>E17</f>
        <v xml:space="preserve"> </v>
      </c>
      <c r="G88" s="38"/>
      <c r="H88" s="38"/>
      <c r="I88" s="31" t="s">
        <v>31</v>
      </c>
      <c r="J88" s="34" t="str">
        <f>E23</f>
        <v>AGPOL s.r.o., Jungmannova 153/12, 77900 Olomouc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40.15" customHeight="1">
      <c r="A89" s="36"/>
      <c r="B89" s="37"/>
      <c r="C89" s="31" t="s">
        <v>29</v>
      </c>
      <c r="D89" s="38"/>
      <c r="E89" s="38"/>
      <c r="F89" s="29" t="str">
        <f>IF(E20="","",E20)</f>
        <v>Vyplň údaj</v>
      </c>
      <c r="G89" s="38"/>
      <c r="H89" s="38"/>
      <c r="I89" s="31" t="s">
        <v>35</v>
      </c>
      <c r="J89" s="34" t="str">
        <f>E26</f>
        <v>AGPOL s.r.o., Jungmannova 153/12, 77900 Olomouc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53"/>
      <c r="B91" s="154"/>
      <c r="C91" s="155" t="s">
        <v>116</v>
      </c>
      <c r="D91" s="156" t="s">
        <v>57</v>
      </c>
      <c r="E91" s="156" t="s">
        <v>53</v>
      </c>
      <c r="F91" s="156" t="s">
        <v>54</v>
      </c>
      <c r="G91" s="156" t="s">
        <v>117</v>
      </c>
      <c r="H91" s="156" t="s">
        <v>118</v>
      </c>
      <c r="I91" s="156" t="s">
        <v>119</v>
      </c>
      <c r="J91" s="157" t="s">
        <v>106</v>
      </c>
      <c r="K91" s="158" t="s">
        <v>120</v>
      </c>
      <c r="L91" s="159"/>
      <c r="M91" s="70" t="s">
        <v>19</v>
      </c>
      <c r="N91" s="71" t="s">
        <v>42</v>
      </c>
      <c r="O91" s="71" t="s">
        <v>121</v>
      </c>
      <c r="P91" s="71" t="s">
        <v>122</v>
      </c>
      <c r="Q91" s="71" t="s">
        <v>123</v>
      </c>
      <c r="R91" s="71" t="s">
        <v>124</v>
      </c>
      <c r="S91" s="71" t="s">
        <v>125</v>
      </c>
      <c r="T91" s="72" t="s">
        <v>126</v>
      </c>
      <c r="U91" s="153"/>
      <c r="V91" s="153"/>
      <c r="W91" s="153"/>
      <c r="X91" s="153"/>
      <c r="Y91" s="153"/>
      <c r="Z91" s="153"/>
      <c r="AA91" s="153"/>
      <c r="AB91" s="153"/>
      <c r="AC91" s="153"/>
      <c r="AD91" s="153"/>
      <c r="AE91" s="153"/>
    </row>
    <row r="92" spans="1:65" s="2" customFormat="1" ht="22.9" customHeight="1">
      <c r="A92" s="36"/>
      <c r="B92" s="37"/>
      <c r="C92" s="77" t="s">
        <v>127</v>
      </c>
      <c r="D92" s="38"/>
      <c r="E92" s="38"/>
      <c r="F92" s="38"/>
      <c r="G92" s="38"/>
      <c r="H92" s="38"/>
      <c r="I92" s="38"/>
      <c r="J92" s="160">
        <f>BK92</f>
        <v>0</v>
      </c>
      <c r="K92" s="38"/>
      <c r="L92" s="41"/>
      <c r="M92" s="73"/>
      <c r="N92" s="161"/>
      <c r="O92" s="74"/>
      <c r="P92" s="162">
        <f>P93</f>
        <v>0</v>
      </c>
      <c r="Q92" s="74"/>
      <c r="R92" s="162">
        <f>R93</f>
        <v>1771.5313585599999</v>
      </c>
      <c r="S92" s="74"/>
      <c r="T92" s="163">
        <f>T93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71</v>
      </c>
      <c r="AU92" s="19" t="s">
        <v>107</v>
      </c>
      <c r="BK92" s="164">
        <f>BK93</f>
        <v>0</v>
      </c>
    </row>
    <row r="93" spans="1:65" s="12" customFormat="1" ht="25.9" customHeight="1">
      <c r="B93" s="165"/>
      <c r="C93" s="166"/>
      <c r="D93" s="167" t="s">
        <v>71</v>
      </c>
      <c r="E93" s="168" t="s">
        <v>128</v>
      </c>
      <c r="F93" s="168" t="s">
        <v>129</v>
      </c>
      <c r="G93" s="166"/>
      <c r="H93" s="166"/>
      <c r="I93" s="169"/>
      <c r="J93" s="170">
        <f>BK93</f>
        <v>0</v>
      </c>
      <c r="K93" s="166"/>
      <c r="L93" s="171"/>
      <c r="M93" s="172"/>
      <c r="N93" s="173"/>
      <c r="O93" s="173"/>
      <c r="P93" s="174">
        <f>P94+P319+P326+P380+P390+P396</f>
        <v>0</v>
      </c>
      <c r="Q93" s="173"/>
      <c r="R93" s="174">
        <f>R94+R319+R326+R380+R390+R396</f>
        <v>1771.5313585599999</v>
      </c>
      <c r="S93" s="173"/>
      <c r="T93" s="175">
        <f>T94+T319+T326+T380+T390+T396</f>
        <v>0</v>
      </c>
      <c r="AR93" s="176" t="s">
        <v>79</v>
      </c>
      <c r="AT93" s="177" t="s">
        <v>71</v>
      </c>
      <c r="AU93" s="177" t="s">
        <v>72</v>
      </c>
      <c r="AY93" s="176" t="s">
        <v>130</v>
      </c>
      <c r="BK93" s="178">
        <f>BK94+BK319+BK326+BK380+BK390+BK396</f>
        <v>0</v>
      </c>
    </row>
    <row r="94" spans="1:65" s="12" customFormat="1" ht="22.9" customHeight="1">
      <c r="B94" s="165"/>
      <c r="C94" s="166"/>
      <c r="D94" s="167" t="s">
        <v>71</v>
      </c>
      <c r="E94" s="179" t="s">
        <v>79</v>
      </c>
      <c r="F94" s="179" t="s">
        <v>131</v>
      </c>
      <c r="G94" s="166"/>
      <c r="H94" s="166"/>
      <c r="I94" s="169"/>
      <c r="J94" s="180">
        <f>BK94</f>
        <v>0</v>
      </c>
      <c r="K94" s="166"/>
      <c r="L94" s="171"/>
      <c r="M94" s="172"/>
      <c r="N94" s="173"/>
      <c r="O94" s="173"/>
      <c r="P94" s="174">
        <f>SUM(P95:P318)</f>
        <v>0</v>
      </c>
      <c r="Q94" s="173"/>
      <c r="R94" s="174">
        <f>SUM(R95:R318)</f>
        <v>0.48947600000000008</v>
      </c>
      <c r="S94" s="173"/>
      <c r="T94" s="175">
        <f>SUM(T95:T318)</f>
        <v>0</v>
      </c>
      <c r="AR94" s="176" t="s">
        <v>79</v>
      </c>
      <c r="AT94" s="177" t="s">
        <v>71</v>
      </c>
      <c r="AU94" s="177" t="s">
        <v>79</v>
      </c>
      <c r="AY94" s="176" t="s">
        <v>130</v>
      </c>
      <c r="BK94" s="178">
        <f>SUM(BK95:BK318)</f>
        <v>0</v>
      </c>
    </row>
    <row r="95" spans="1:65" s="2" customFormat="1" ht="16.5" customHeight="1">
      <c r="A95" s="36"/>
      <c r="B95" s="37"/>
      <c r="C95" s="181" t="s">
        <v>79</v>
      </c>
      <c r="D95" s="181" t="s">
        <v>132</v>
      </c>
      <c r="E95" s="182" t="s">
        <v>133</v>
      </c>
      <c r="F95" s="183" t="s">
        <v>134</v>
      </c>
      <c r="G95" s="184" t="s">
        <v>135</v>
      </c>
      <c r="H95" s="185">
        <v>150</v>
      </c>
      <c r="I95" s="186"/>
      <c r="J95" s="187">
        <f>ROUND(I95*H95,2)</f>
        <v>0</v>
      </c>
      <c r="K95" s="188"/>
      <c r="L95" s="41"/>
      <c r="M95" s="189" t="s">
        <v>19</v>
      </c>
      <c r="N95" s="190" t="s">
        <v>43</v>
      </c>
      <c r="O95" s="66"/>
      <c r="P95" s="191">
        <f>O95*H95</f>
        <v>0</v>
      </c>
      <c r="Q95" s="191">
        <v>3.0000000000000001E-5</v>
      </c>
      <c r="R95" s="191">
        <f>Q95*H95</f>
        <v>4.5000000000000005E-3</v>
      </c>
      <c r="S95" s="191">
        <v>0</v>
      </c>
      <c r="T95" s="19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3" t="s">
        <v>136</v>
      </c>
      <c r="AT95" s="193" t="s">
        <v>132</v>
      </c>
      <c r="AU95" s="193" t="s">
        <v>81</v>
      </c>
      <c r="AY95" s="19" t="s">
        <v>130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9" t="s">
        <v>79</v>
      </c>
      <c r="BK95" s="194">
        <f>ROUND(I95*H95,2)</f>
        <v>0</v>
      </c>
      <c r="BL95" s="19" t="s">
        <v>136</v>
      </c>
      <c r="BM95" s="193" t="s">
        <v>137</v>
      </c>
    </row>
    <row r="96" spans="1:65" s="2" customFormat="1" ht="11.25">
      <c r="A96" s="36"/>
      <c r="B96" s="37"/>
      <c r="C96" s="38"/>
      <c r="D96" s="195" t="s">
        <v>138</v>
      </c>
      <c r="E96" s="38"/>
      <c r="F96" s="196" t="s">
        <v>139</v>
      </c>
      <c r="G96" s="38"/>
      <c r="H96" s="38"/>
      <c r="I96" s="197"/>
      <c r="J96" s="38"/>
      <c r="K96" s="38"/>
      <c r="L96" s="41"/>
      <c r="M96" s="198"/>
      <c r="N96" s="199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138</v>
      </c>
      <c r="AU96" s="19" t="s">
        <v>81</v>
      </c>
    </row>
    <row r="97" spans="1:65" s="13" customFormat="1" ht="11.25">
      <c r="B97" s="200"/>
      <c r="C97" s="201"/>
      <c r="D97" s="202" t="s">
        <v>140</v>
      </c>
      <c r="E97" s="203" t="s">
        <v>19</v>
      </c>
      <c r="F97" s="204" t="s">
        <v>141</v>
      </c>
      <c r="G97" s="201"/>
      <c r="H97" s="203" t="s">
        <v>19</v>
      </c>
      <c r="I97" s="205"/>
      <c r="J97" s="201"/>
      <c r="K97" s="201"/>
      <c r="L97" s="206"/>
      <c r="M97" s="207"/>
      <c r="N97" s="208"/>
      <c r="O97" s="208"/>
      <c r="P97" s="208"/>
      <c r="Q97" s="208"/>
      <c r="R97" s="208"/>
      <c r="S97" s="208"/>
      <c r="T97" s="209"/>
      <c r="AT97" s="210" t="s">
        <v>140</v>
      </c>
      <c r="AU97" s="210" t="s">
        <v>81</v>
      </c>
      <c r="AV97" s="13" t="s">
        <v>79</v>
      </c>
      <c r="AW97" s="13" t="s">
        <v>34</v>
      </c>
      <c r="AX97" s="13" t="s">
        <v>72</v>
      </c>
      <c r="AY97" s="210" t="s">
        <v>130</v>
      </c>
    </row>
    <row r="98" spans="1:65" s="13" customFormat="1" ht="11.25">
      <c r="B98" s="200"/>
      <c r="C98" s="201"/>
      <c r="D98" s="202" t="s">
        <v>140</v>
      </c>
      <c r="E98" s="203" t="s">
        <v>19</v>
      </c>
      <c r="F98" s="204" t="s">
        <v>142</v>
      </c>
      <c r="G98" s="201"/>
      <c r="H98" s="203" t="s">
        <v>19</v>
      </c>
      <c r="I98" s="205"/>
      <c r="J98" s="201"/>
      <c r="K98" s="201"/>
      <c r="L98" s="206"/>
      <c r="M98" s="207"/>
      <c r="N98" s="208"/>
      <c r="O98" s="208"/>
      <c r="P98" s="208"/>
      <c r="Q98" s="208"/>
      <c r="R98" s="208"/>
      <c r="S98" s="208"/>
      <c r="T98" s="209"/>
      <c r="AT98" s="210" t="s">
        <v>140</v>
      </c>
      <c r="AU98" s="210" t="s">
        <v>81</v>
      </c>
      <c r="AV98" s="13" t="s">
        <v>79</v>
      </c>
      <c r="AW98" s="13" t="s">
        <v>34</v>
      </c>
      <c r="AX98" s="13" t="s">
        <v>72</v>
      </c>
      <c r="AY98" s="210" t="s">
        <v>130</v>
      </c>
    </row>
    <row r="99" spans="1:65" s="14" customFormat="1" ht="11.25">
      <c r="B99" s="211"/>
      <c r="C99" s="212"/>
      <c r="D99" s="202" t="s">
        <v>140</v>
      </c>
      <c r="E99" s="213" t="s">
        <v>19</v>
      </c>
      <c r="F99" s="214" t="s">
        <v>143</v>
      </c>
      <c r="G99" s="212"/>
      <c r="H99" s="215">
        <v>150</v>
      </c>
      <c r="I99" s="216"/>
      <c r="J99" s="212"/>
      <c r="K99" s="212"/>
      <c r="L99" s="217"/>
      <c r="M99" s="218"/>
      <c r="N99" s="219"/>
      <c r="O99" s="219"/>
      <c r="P99" s="219"/>
      <c r="Q99" s="219"/>
      <c r="R99" s="219"/>
      <c r="S99" s="219"/>
      <c r="T99" s="220"/>
      <c r="AT99" s="221" t="s">
        <v>140</v>
      </c>
      <c r="AU99" s="221" t="s">
        <v>81</v>
      </c>
      <c r="AV99" s="14" t="s">
        <v>81</v>
      </c>
      <c r="AW99" s="14" t="s">
        <v>34</v>
      </c>
      <c r="AX99" s="14" t="s">
        <v>72</v>
      </c>
      <c r="AY99" s="221" t="s">
        <v>130</v>
      </c>
    </row>
    <row r="100" spans="1:65" s="15" customFormat="1" ht="11.25">
      <c r="B100" s="222"/>
      <c r="C100" s="223"/>
      <c r="D100" s="202" t="s">
        <v>140</v>
      </c>
      <c r="E100" s="224" t="s">
        <v>19</v>
      </c>
      <c r="F100" s="225" t="s">
        <v>144</v>
      </c>
      <c r="G100" s="223"/>
      <c r="H100" s="226">
        <v>150</v>
      </c>
      <c r="I100" s="227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AT100" s="232" t="s">
        <v>140</v>
      </c>
      <c r="AU100" s="232" t="s">
        <v>81</v>
      </c>
      <c r="AV100" s="15" t="s">
        <v>136</v>
      </c>
      <c r="AW100" s="15" t="s">
        <v>34</v>
      </c>
      <c r="AX100" s="15" t="s">
        <v>79</v>
      </c>
      <c r="AY100" s="232" t="s">
        <v>130</v>
      </c>
    </row>
    <row r="101" spans="1:65" s="2" customFormat="1" ht="24.2" customHeight="1">
      <c r="A101" s="36"/>
      <c r="B101" s="37"/>
      <c r="C101" s="181" t="s">
        <v>81</v>
      </c>
      <c r="D101" s="181" t="s">
        <v>132</v>
      </c>
      <c r="E101" s="182" t="s">
        <v>145</v>
      </c>
      <c r="F101" s="183" t="s">
        <v>146</v>
      </c>
      <c r="G101" s="184" t="s">
        <v>147</v>
      </c>
      <c r="H101" s="185">
        <v>10</v>
      </c>
      <c r="I101" s="186"/>
      <c r="J101" s="187">
        <f>ROUND(I101*H101,2)</f>
        <v>0</v>
      </c>
      <c r="K101" s="188"/>
      <c r="L101" s="41"/>
      <c r="M101" s="189" t="s">
        <v>19</v>
      </c>
      <c r="N101" s="190" t="s">
        <v>43</v>
      </c>
      <c r="O101" s="66"/>
      <c r="P101" s="191">
        <f>O101*H101</f>
        <v>0</v>
      </c>
      <c r="Q101" s="191">
        <v>0</v>
      </c>
      <c r="R101" s="191">
        <f>Q101*H101</f>
        <v>0</v>
      </c>
      <c r="S101" s="191">
        <v>0</v>
      </c>
      <c r="T101" s="19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3" t="s">
        <v>136</v>
      </c>
      <c r="AT101" s="193" t="s">
        <v>132</v>
      </c>
      <c r="AU101" s="193" t="s">
        <v>81</v>
      </c>
      <c r="AY101" s="19" t="s">
        <v>130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19" t="s">
        <v>79</v>
      </c>
      <c r="BK101" s="194">
        <f>ROUND(I101*H101,2)</f>
        <v>0</v>
      </c>
      <c r="BL101" s="19" t="s">
        <v>136</v>
      </c>
      <c r="BM101" s="193" t="s">
        <v>148</v>
      </c>
    </row>
    <row r="102" spans="1:65" s="2" customFormat="1" ht="11.25">
      <c r="A102" s="36"/>
      <c r="B102" s="37"/>
      <c r="C102" s="38"/>
      <c r="D102" s="195" t="s">
        <v>138</v>
      </c>
      <c r="E102" s="38"/>
      <c r="F102" s="196" t="s">
        <v>149</v>
      </c>
      <c r="G102" s="38"/>
      <c r="H102" s="38"/>
      <c r="I102" s="197"/>
      <c r="J102" s="38"/>
      <c r="K102" s="38"/>
      <c r="L102" s="41"/>
      <c r="M102" s="198"/>
      <c r="N102" s="199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138</v>
      </c>
      <c r="AU102" s="19" t="s">
        <v>81</v>
      </c>
    </row>
    <row r="103" spans="1:65" s="13" customFormat="1" ht="11.25">
      <c r="B103" s="200"/>
      <c r="C103" s="201"/>
      <c r="D103" s="202" t="s">
        <v>140</v>
      </c>
      <c r="E103" s="203" t="s">
        <v>19</v>
      </c>
      <c r="F103" s="204" t="s">
        <v>141</v>
      </c>
      <c r="G103" s="201"/>
      <c r="H103" s="203" t="s">
        <v>19</v>
      </c>
      <c r="I103" s="205"/>
      <c r="J103" s="201"/>
      <c r="K103" s="201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140</v>
      </c>
      <c r="AU103" s="210" t="s">
        <v>81</v>
      </c>
      <c r="AV103" s="13" t="s">
        <v>79</v>
      </c>
      <c r="AW103" s="13" t="s">
        <v>34</v>
      </c>
      <c r="AX103" s="13" t="s">
        <v>72</v>
      </c>
      <c r="AY103" s="210" t="s">
        <v>130</v>
      </c>
    </row>
    <row r="104" spans="1:65" s="13" customFormat="1" ht="11.25">
      <c r="B104" s="200"/>
      <c r="C104" s="201"/>
      <c r="D104" s="202" t="s">
        <v>140</v>
      </c>
      <c r="E104" s="203" t="s">
        <v>19</v>
      </c>
      <c r="F104" s="204" t="s">
        <v>142</v>
      </c>
      <c r="G104" s="201"/>
      <c r="H104" s="203" t="s">
        <v>19</v>
      </c>
      <c r="I104" s="205"/>
      <c r="J104" s="201"/>
      <c r="K104" s="201"/>
      <c r="L104" s="206"/>
      <c r="M104" s="207"/>
      <c r="N104" s="208"/>
      <c r="O104" s="208"/>
      <c r="P104" s="208"/>
      <c r="Q104" s="208"/>
      <c r="R104" s="208"/>
      <c r="S104" s="208"/>
      <c r="T104" s="209"/>
      <c r="AT104" s="210" t="s">
        <v>140</v>
      </c>
      <c r="AU104" s="210" t="s">
        <v>81</v>
      </c>
      <c r="AV104" s="13" t="s">
        <v>79</v>
      </c>
      <c r="AW104" s="13" t="s">
        <v>34</v>
      </c>
      <c r="AX104" s="13" t="s">
        <v>72</v>
      </c>
      <c r="AY104" s="210" t="s">
        <v>130</v>
      </c>
    </row>
    <row r="105" spans="1:65" s="14" customFormat="1" ht="11.25">
      <c r="B105" s="211"/>
      <c r="C105" s="212"/>
      <c r="D105" s="202" t="s">
        <v>140</v>
      </c>
      <c r="E105" s="213" t="s">
        <v>19</v>
      </c>
      <c r="F105" s="214" t="s">
        <v>150</v>
      </c>
      <c r="G105" s="212"/>
      <c r="H105" s="215">
        <v>10</v>
      </c>
      <c r="I105" s="216"/>
      <c r="J105" s="212"/>
      <c r="K105" s="212"/>
      <c r="L105" s="217"/>
      <c r="M105" s="218"/>
      <c r="N105" s="219"/>
      <c r="O105" s="219"/>
      <c r="P105" s="219"/>
      <c r="Q105" s="219"/>
      <c r="R105" s="219"/>
      <c r="S105" s="219"/>
      <c r="T105" s="220"/>
      <c r="AT105" s="221" t="s">
        <v>140</v>
      </c>
      <c r="AU105" s="221" t="s">
        <v>81</v>
      </c>
      <c r="AV105" s="14" t="s">
        <v>81</v>
      </c>
      <c r="AW105" s="14" t="s">
        <v>34</v>
      </c>
      <c r="AX105" s="14" t="s">
        <v>72</v>
      </c>
      <c r="AY105" s="221" t="s">
        <v>130</v>
      </c>
    </row>
    <row r="106" spans="1:65" s="15" customFormat="1" ht="11.25">
      <c r="B106" s="222"/>
      <c r="C106" s="223"/>
      <c r="D106" s="202" t="s">
        <v>140</v>
      </c>
      <c r="E106" s="224" t="s">
        <v>19</v>
      </c>
      <c r="F106" s="225" t="s">
        <v>144</v>
      </c>
      <c r="G106" s="223"/>
      <c r="H106" s="226">
        <v>10</v>
      </c>
      <c r="I106" s="227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AT106" s="232" t="s">
        <v>140</v>
      </c>
      <c r="AU106" s="232" t="s">
        <v>81</v>
      </c>
      <c r="AV106" s="15" t="s">
        <v>136</v>
      </c>
      <c r="AW106" s="15" t="s">
        <v>34</v>
      </c>
      <c r="AX106" s="15" t="s">
        <v>79</v>
      </c>
      <c r="AY106" s="232" t="s">
        <v>130</v>
      </c>
    </row>
    <row r="107" spans="1:65" s="2" customFormat="1" ht="16.5" customHeight="1">
      <c r="A107" s="36"/>
      <c r="B107" s="37"/>
      <c r="C107" s="181" t="s">
        <v>151</v>
      </c>
      <c r="D107" s="181" t="s">
        <v>132</v>
      </c>
      <c r="E107" s="182" t="s">
        <v>152</v>
      </c>
      <c r="F107" s="183" t="s">
        <v>153</v>
      </c>
      <c r="G107" s="184" t="s">
        <v>154</v>
      </c>
      <c r="H107" s="185">
        <v>4829</v>
      </c>
      <c r="I107" s="186"/>
      <c r="J107" s="187">
        <f>ROUND(I107*H107,2)</f>
        <v>0</v>
      </c>
      <c r="K107" s="188"/>
      <c r="L107" s="41"/>
      <c r="M107" s="189" t="s">
        <v>19</v>
      </c>
      <c r="N107" s="190" t="s">
        <v>43</v>
      </c>
      <c r="O107" s="66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3" t="s">
        <v>136</v>
      </c>
      <c r="AT107" s="193" t="s">
        <v>132</v>
      </c>
      <c r="AU107" s="193" t="s">
        <v>81</v>
      </c>
      <c r="AY107" s="19" t="s">
        <v>130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9" t="s">
        <v>79</v>
      </c>
      <c r="BK107" s="194">
        <f>ROUND(I107*H107,2)</f>
        <v>0</v>
      </c>
      <c r="BL107" s="19" t="s">
        <v>136</v>
      </c>
      <c r="BM107" s="193" t="s">
        <v>155</v>
      </c>
    </row>
    <row r="108" spans="1:65" s="2" customFormat="1" ht="11.25">
      <c r="A108" s="36"/>
      <c r="B108" s="37"/>
      <c r="C108" s="38"/>
      <c r="D108" s="195" t="s">
        <v>138</v>
      </c>
      <c r="E108" s="38"/>
      <c r="F108" s="196" t="s">
        <v>156</v>
      </c>
      <c r="G108" s="38"/>
      <c r="H108" s="38"/>
      <c r="I108" s="197"/>
      <c r="J108" s="38"/>
      <c r="K108" s="38"/>
      <c r="L108" s="41"/>
      <c r="M108" s="198"/>
      <c r="N108" s="199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138</v>
      </c>
      <c r="AU108" s="19" t="s">
        <v>81</v>
      </c>
    </row>
    <row r="109" spans="1:65" s="13" customFormat="1" ht="11.25">
      <c r="B109" s="200"/>
      <c r="C109" s="201"/>
      <c r="D109" s="202" t="s">
        <v>140</v>
      </c>
      <c r="E109" s="203" t="s">
        <v>19</v>
      </c>
      <c r="F109" s="204" t="s">
        <v>157</v>
      </c>
      <c r="G109" s="201"/>
      <c r="H109" s="203" t="s">
        <v>19</v>
      </c>
      <c r="I109" s="205"/>
      <c r="J109" s="201"/>
      <c r="K109" s="201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140</v>
      </c>
      <c r="AU109" s="210" t="s">
        <v>81</v>
      </c>
      <c r="AV109" s="13" t="s">
        <v>79</v>
      </c>
      <c r="AW109" s="13" t="s">
        <v>34</v>
      </c>
      <c r="AX109" s="13" t="s">
        <v>72</v>
      </c>
      <c r="AY109" s="210" t="s">
        <v>130</v>
      </c>
    </row>
    <row r="110" spans="1:65" s="13" customFormat="1" ht="11.25">
      <c r="B110" s="200"/>
      <c r="C110" s="201"/>
      <c r="D110" s="202" t="s">
        <v>140</v>
      </c>
      <c r="E110" s="203" t="s">
        <v>19</v>
      </c>
      <c r="F110" s="204" t="s">
        <v>158</v>
      </c>
      <c r="G110" s="201"/>
      <c r="H110" s="203" t="s">
        <v>19</v>
      </c>
      <c r="I110" s="205"/>
      <c r="J110" s="201"/>
      <c r="K110" s="201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140</v>
      </c>
      <c r="AU110" s="210" t="s">
        <v>81</v>
      </c>
      <c r="AV110" s="13" t="s">
        <v>79</v>
      </c>
      <c r="AW110" s="13" t="s">
        <v>34</v>
      </c>
      <c r="AX110" s="13" t="s">
        <v>72</v>
      </c>
      <c r="AY110" s="210" t="s">
        <v>130</v>
      </c>
    </row>
    <row r="111" spans="1:65" s="14" customFormat="1" ht="11.25">
      <c r="B111" s="211"/>
      <c r="C111" s="212"/>
      <c r="D111" s="202" t="s">
        <v>140</v>
      </c>
      <c r="E111" s="213" t="s">
        <v>19</v>
      </c>
      <c r="F111" s="214" t="s">
        <v>159</v>
      </c>
      <c r="G111" s="212"/>
      <c r="H111" s="215">
        <v>4829</v>
      </c>
      <c r="I111" s="216"/>
      <c r="J111" s="212"/>
      <c r="K111" s="212"/>
      <c r="L111" s="217"/>
      <c r="M111" s="218"/>
      <c r="N111" s="219"/>
      <c r="O111" s="219"/>
      <c r="P111" s="219"/>
      <c r="Q111" s="219"/>
      <c r="R111" s="219"/>
      <c r="S111" s="219"/>
      <c r="T111" s="220"/>
      <c r="AT111" s="221" t="s">
        <v>140</v>
      </c>
      <c r="AU111" s="221" t="s">
        <v>81</v>
      </c>
      <c r="AV111" s="14" t="s">
        <v>81</v>
      </c>
      <c r="AW111" s="14" t="s">
        <v>34</v>
      </c>
      <c r="AX111" s="14" t="s">
        <v>72</v>
      </c>
      <c r="AY111" s="221" t="s">
        <v>130</v>
      </c>
    </row>
    <row r="112" spans="1:65" s="15" customFormat="1" ht="11.25">
      <c r="B112" s="222"/>
      <c r="C112" s="223"/>
      <c r="D112" s="202" t="s">
        <v>140</v>
      </c>
      <c r="E112" s="224" t="s">
        <v>19</v>
      </c>
      <c r="F112" s="225" t="s">
        <v>144</v>
      </c>
      <c r="G112" s="223"/>
      <c r="H112" s="226">
        <v>4829</v>
      </c>
      <c r="I112" s="227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AT112" s="232" t="s">
        <v>140</v>
      </c>
      <c r="AU112" s="232" t="s">
        <v>81</v>
      </c>
      <c r="AV112" s="15" t="s">
        <v>136</v>
      </c>
      <c r="AW112" s="15" t="s">
        <v>34</v>
      </c>
      <c r="AX112" s="15" t="s">
        <v>79</v>
      </c>
      <c r="AY112" s="232" t="s">
        <v>130</v>
      </c>
    </row>
    <row r="113" spans="1:65" s="2" customFormat="1" ht="21.75" customHeight="1">
      <c r="A113" s="36"/>
      <c r="B113" s="37"/>
      <c r="C113" s="181" t="s">
        <v>136</v>
      </c>
      <c r="D113" s="181" t="s">
        <v>132</v>
      </c>
      <c r="E113" s="182" t="s">
        <v>160</v>
      </c>
      <c r="F113" s="183" t="s">
        <v>161</v>
      </c>
      <c r="G113" s="184" t="s">
        <v>162</v>
      </c>
      <c r="H113" s="185">
        <v>424.5</v>
      </c>
      <c r="I113" s="186"/>
      <c r="J113" s="187">
        <f>ROUND(I113*H113,2)</f>
        <v>0</v>
      </c>
      <c r="K113" s="188"/>
      <c r="L113" s="41"/>
      <c r="M113" s="189" t="s">
        <v>19</v>
      </c>
      <c r="N113" s="190" t="s">
        <v>43</v>
      </c>
      <c r="O113" s="66"/>
      <c r="P113" s="191">
        <f>O113*H113</f>
        <v>0</v>
      </c>
      <c r="Q113" s="191">
        <v>0</v>
      </c>
      <c r="R113" s="191">
        <f>Q113*H113</f>
        <v>0</v>
      </c>
      <c r="S113" s="191">
        <v>0</v>
      </c>
      <c r="T113" s="19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3" t="s">
        <v>136</v>
      </c>
      <c r="AT113" s="193" t="s">
        <v>132</v>
      </c>
      <c r="AU113" s="193" t="s">
        <v>81</v>
      </c>
      <c r="AY113" s="19" t="s">
        <v>130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19" t="s">
        <v>79</v>
      </c>
      <c r="BK113" s="194">
        <f>ROUND(I113*H113,2)</f>
        <v>0</v>
      </c>
      <c r="BL113" s="19" t="s">
        <v>136</v>
      </c>
      <c r="BM113" s="193" t="s">
        <v>163</v>
      </c>
    </row>
    <row r="114" spans="1:65" s="2" customFormat="1" ht="11.25">
      <c r="A114" s="36"/>
      <c r="B114" s="37"/>
      <c r="C114" s="38"/>
      <c r="D114" s="195" t="s">
        <v>138</v>
      </c>
      <c r="E114" s="38"/>
      <c r="F114" s="196" t="s">
        <v>164</v>
      </c>
      <c r="G114" s="38"/>
      <c r="H114" s="38"/>
      <c r="I114" s="197"/>
      <c r="J114" s="38"/>
      <c r="K114" s="38"/>
      <c r="L114" s="41"/>
      <c r="M114" s="198"/>
      <c r="N114" s="199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138</v>
      </c>
      <c r="AU114" s="19" t="s">
        <v>81</v>
      </c>
    </row>
    <row r="115" spans="1:65" s="13" customFormat="1" ht="11.25">
      <c r="B115" s="200"/>
      <c r="C115" s="201"/>
      <c r="D115" s="202" t="s">
        <v>140</v>
      </c>
      <c r="E115" s="203" t="s">
        <v>19</v>
      </c>
      <c r="F115" s="204" t="s">
        <v>157</v>
      </c>
      <c r="G115" s="201"/>
      <c r="H115" s="203" t="s">
        <v>19</v>
      </c>
      <c r="I115" s="205"/>
      <c r="J115" s="201"/>
      <c r="K115" s="201"/>
      <c r="L115" s="206"/>
      <c r="M115" s="207"/>
      <c r="N115" s="208"/>
      <c r="O115" s="208"/>
      <c r="P115" s="208"/>
      <c r="Q115" s="208"/>
      <c r="R115" s="208"/>
      <c r="S115" s="208"/>
      <c r="T115" s="209"/>
      <c r="AT115" s="210" t="s">
        <v>140</v>
      </c>
      <c r="AU115" s="210" t="s">
        <v>81</v>
      </c>
      <c r="AV115" s="13" t="s">
        <v>79</v>
      </c>
      <c r="AW115" s="13" t="s">
        <v>34</v>
      </c>
      <c r="AX115" s="13" t="s">
        <v>72</v>
      </c>
      <c r="AY115" s="210" t="s">
        <v>130</v>
      </c>
    </row>
    <row r="116" spans="1:65" s="13" customFormat="1" ht="11.25">
      <c r="B116" s="200"/>
      <c r="C116" s="201"/>
      <c r="D116" s="202" t="s">
        <v>140</v>
      </c>
      <c r="E116" s="203" t="s">
        <v>19</v>
      </c>
      <c r="F116" s="204" t="s">
        <v>165</v>
      </c>
      <c r="G116" s="201"/>
      <c r="H116" s="203" t="s">
        <v>19</v>
      </c>
      <c r="I116" s="205"/>
      <c r="J116" s="201"/>
      <c r="K116" s="201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140</v>
      </c>
      <c r="AU116" s="210" t="s">
        <v>81</v>
      </c>
      <c r="AV116" s="13" t="s">
        <v>79</v>
      </c>
      <c r="AW116" s="13" t="s">
        <v>34</v>
      </c>
      <c r="AX116" s="13" t="s">
        <v>72</v>
      </c>
      <c r="AY116" s="210" t="s">
        <v>130</v>
      </c>
    </row>
    <row r="117" spans="1:65" s="14" customFormat="1" ht="11.25">
      <c r="B117" s="211"/>
      <c r="C117" s="212"/>
      <c r="D117" s="202" t="s">
        <v>140</v>
      </c>
      <c r="E117" s="213" t="s">
        <v>19</v>
      </c>
      <c r="F117" s="214" t="s">
        <v>166</v>
      </c>
      <c r="G117" s="212"/>
      <c r="H117" s="215">
        <v>223.5</v>
      </c>
      <c r="I117" s="216"/>
      <c r="J117" s="212"/>
      <c r="K117" s="212"/>
      <c r="L117" s="217"/>
      <c r="M117" s="218"/>
      <c r="N117" s="219"/>
      <c r="O117" s="219"/>
      <c r="P117" s="219"/>
      <c r="Q117" s="219"/>
      <c r="R117" s="219"/>
      <c r="S117" s="219"/>
      <c r="T117" s="220"/>
      <c r="AT117" s="221" t="s">
        <v>140</v>
      </c>
      <c r="AU117" s="221" t="s">
        <v>81</v>
      </c>
      <c r="AV117" s="14" t="s">
        <v>81</v>
      </c>
      <c r="AW117" s="14" t="s">
        <v>34</v>
      </c>
      <c r="AX117" s="14" t="s">
        <v>72</v>
      </c>
      <c r="AY117" s="221" t="s">
        <v>130</v>
      </c>
    </row>
    <row r="118" spans="1:65" s="14" customFormat="1" ht="11.25">
      <c r="B118" s="211"/>
      <c r="C118" s="212"/>
      <c r="D118" s="202" t="s">
        <v>140</v>
      </c>
      <c r="E118" s="213" t="s">
        <v>19</v>
      </c>
      <c r="F118" s="214" t="s">
        <v>167</v>
      </c>
      <c r="G118" s="212"/>
      <c r="H118" s="215">
        <v>201</v>
      </c>
      <c r="I118" s="216"/>
      <c r="J118" s="212"/>
      <c r="K118" s="212"/>
      <c r="L118" s="217"/>
      <c r="M118" s="218"/>
      <c r="N118" s="219"/>
      <c r="O118" s="219"/>
      <c r="P118" s="219"/>
      <c r="Q118" s="219"/>
      <c r="R118" s="219"/>
      <c r="S118" s="219"/>
      <c r="T118" s="220"/>
      <c r="AT118" s="221" t="s">
        <v>140</v>
      </c>
      <c r="AU118" s="221" t="s">
        <v>81</v>
      </c>
      <c r="AV118" s="14" t="s">
        <v>81</v>
      </c>
      <c r="AW118" s="14" t="s">
        <v>34</v>
      </c>
      <c r="AX118" s="14" t="s">
        <v>72</v>
      </c>
      <c r="AY118" s="221" t="s">
        <v>130</v>
      </c>
    </row>
    <row r="119" spans="1:65" s="15" customFormat="1" ht="11.25">
      <c r="B119" s="222"/>
      <c r="C119" s="223"/>
      <c r="D119" s="202" t="s">
        <v>140</v>
      </c>
      <c r="E119" s="224" t="s">
        <v>19</v>
      </c>
      <c r="F119" s="225" t="s">
        <v>144</v>
      </c>
      <c r="G119" s="223"/>
      <c r="H119" s="226">
        <v>424.5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AT119" s="232" t="s">
        <v>140</v>
      </c>
      <c r="AU119" s="232" t="s">
        <v>81</v>
      </c>
      <c r="AV119" s="15" t="s">
        <v>136</v>
      </c>
      <c r="AW119" s="15" t="s">
        <v>34</v>
      </c>
      <c r="AX119" s="15" t="s">
        <v>79</v>
      </c>
      <c r="AY119" s="232" t="s">
        <v>130</v>
      </c>
    </row>
    <row r="120" spans="1:65" s="2" customFormat="1" ht="24.2" customHeight="1">
      <c r="A120" s="36"/>
      <c r="B120" s="37"/>
      <c r="C120" s="181" t="s">
        <v>168</v>
      </c>
      <c r="D120" s="181" t="s">
        <v>132</v>
      </c>
      <c r="E120" s="182" t="s">
        <v>169</v>
      </c>
      <c r="F120" s="183" t="s">
        <v>170</v>
      </c>
      <c r="G120" s="184" t="s">
        <v>162</v>
      </c>
      <c r="H120" s="185">
        <v>1714.0250000000001</v>
      </c>
      <c r="I120" s="186"/>
      <c r="J120" s="187">
        <f>ROUND(I120*H120,2)</f>
        <v>0</v>
      </c>
      <c r="K120" s="188"/>
      <c r="L120" s="41"/>
      <c r="M120" s="189" t="s">
        <v>19</v>
      </c>
      <c r="N120" s="190" t="s">
        <v>43</v>
      </c>
      <c r="O120" s="66"/>
      <c r="P120" s="191">
        <f>O120*H120</f>
        <v>0</v>
      </c>
      <c r="Q120" s="191">
        <v>0</v>
      </c>
      <c r="R120" s="191">
        <f>Q120*H120</f>
        <v>0</v>
      </c>
      <c r="S120" s="191">
        <v>0</v>
      </c>
      <c r="T120" s="19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3" t="s">
        <v>136</v>
      </c>
      <c r="AT120" s="193" t="s">
        <v>132</v>
      </c>
      <c r="AU120" s="193" t="s">
        <v>81</v>
      </c>
      <c r="AY120" s="19" t="s">
        <v>130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19" t="s">
        <v>79</v>
      </c>
      <c r="BK120" s="194">
        <f>ROUND(I120*H120,2)</f>
        <v>0</v>
      </c>
      <c r="BL120" s="19" t="s">
        <v>136</v>
      </c>
      <c r="BM120" s="193" t="s">
        <v>171</v>
      </c>
    </row>
    <row r="121" spans="1:65" s="2" customFormat="1" ht="11.25">
      <c r="A121" s="36"/>
      <c r="B121" s="37"/>
      <c r="C121" s="38"/>
      <c r="D121" s="195" t="s">
        <v>138</v>
      </c>
      <c r="E121" s="38"/>
      <c r="F121" s="196" t="s">
        <v>172</v>
      </c>
      <c r="G121" s="38"/>
      <c r="H121" s="38"/>
      <c r="I121" s="197"/>
      <c r="J121" s="38"/>
      <c r="K121" s="38"/>
      <c r="L121" s="41"/>
      <c r="M121" s="198"/>
      <c r="N121" s="199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138</v>
      </c>
      <c r="AU121" s="19" t="s">
        <v>81</v>
      </c>
    </row>
    <row r="122" spans="1:65" s="13" customFormat="1" ht="11.25">
      <c r="B122" s="200"/>
      <c r="C122" s="201"/>
      <c r="D122" s="202" t="s">
        <v>140</v>
      </c>
      <c r="E122" s="203" t="s">
        <v>19</v>
      </c>
      <c r="F122" s="204" t="s">
        <v>157</v>
      </c>
      <c r="G122" s="201"/>
      <c r="H122" s="203" t="s">
        <v>19</v>
      </c>
      <c r="I122" s="205"/>
      <c r="J122" s="201"/>
      <c r="K122" s="201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140</v>
      </c>
      <c r="AU122" s="210" t="s">
        <v>81</v>
      </c>
      <c r="AV122" s="13" t="s">
        <v>79</v>
      </c>
      <c r="AW122" s="13" t="s">
        <v>34</v>
      </c>
      <c r="AX122" s="13" t="s">
        <v>72</v>
      </c>
      <c r="AY122" s="210" t="s">
        <v>130</v>
      </c>
    </row>
    <row r="123" spans="1:65" s="13" customFormat="1" ht="11.25">
      <c r="B123" s="200"/>
      <c r="C123" s="201"/>
      <c r="D123" s="202" t="s">
        <v>140</v>
      </c>
      <c r="E123" s="203" t="s">
        <v>19</v>
      </c>
      <c r="F123" s="204" t="s">
        <v>173</v>
      </c>
      <c r="G123" s="201"/>
      <c r="H123" s="203" t="s">
        <v>19</v>
      </c>
      <c r="I123" s="205"/>
      <c r="J123" s="201"/>
      <c r="K123" s="201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140</v>
      </c>
      <c r="AU123" s="210" t="s">
        <v>81</v>
      </c>
      <c r="AV123" s="13" t="s">
        <v>79</v>
      </c>
      <c r="AW123" s="13" t="s">
        <v>34</v>
      </c>
      <c r="AX123" s="13" t="s">
        <v>72</v>
      </c>
      <c r="AY123" s="210" t="s">
        <v>130</v>
      </c>
    </row>
    <row r="124" spans="1:65" s="13" customFormat="1" ht="11.25">
      <c r="B124" s="200"/>
      <c r="C124" s="201"/>
      <c r="D124" s="202" t="s">
        <v>140</v>
      </c>
      <c r="E124" s="203" t="s">
        <v>19</v>
      </c>
      <c r="F124" s="204" t="s">
        <v>174</v>
      </c>
      <c r="G124" s="201"/>
      <c r="H124" s="203" t="s">
        <v>19</v>
      </c>
      <c r="I124" s="205"/>
      <c r="J124" s="201"/>
      <c r="K124" s="201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140</v>
      </c>
      <c r="AU124" s="210" t="s">
        <v>81</v>
      </c>
      <c r="AV124" s="13" t="s">
        <v>79</v>
      </c>
      <c r="AW124" s="13" t="s">
        <v>34</v>
      </c>
      <c r="AX124" s="13" t="s">
        <v>72</v>
      </c>
      <c r="AY124" s="210" t="s">
        <v>130</v>
      </c>
    </row>
    <row r="125" spans="1:65" s="14" customFormat="1" ht="11.25">
      <c r="B125" s="211"/>
      <c r="C125" s="212"/>
      <c r="D125" s="202" t="s">
        <v>140</v>
      </c>
      <c r="E125" s="213" t="s">
        <v>19</v>
      </c>
      <c r="F125" s="214" t="s">
        <v>175</v>
      </c>
      <c r="G125" s="212"/>
      <c r="H125" s="215">
        <v>1689</v>
      </c>
      <c r="I125" s="216"/>
      <c r="J125" s="212"/>
      <c r="K125" s="212"/>
      <c r="L125" s="217"/>
      <c r="M125" s="218"/>
      <c r="N125" s="219"/>
      <c r="O125" s="219"/>
      <c r="P125" s="219"/>
      <c r="Q125" s="219"/>
      <c r="R125" s="219"/>
      <c r="S125" s="219"/>
      <c r="T125" s="220"/>
      <c r="AT125" s="221" t="s">
        <v>140</v>
      </c>
      <c r="AU125" s="221" t="s">
        <v>81</v>
      </c>
      <c r="AV125" s="14" t="s">
        <v>81</v>
      </c>
      <c r="AW125" s="14" t="s">
        <v>34</v>
      </c>
      <c r="AX125" s="14" t="s">
        <v>72</v>
      </c>
      <c r="AY125" s="221" t="s">
        <v>130</v>
      </c>
    </row>
    <row r="126" spans="1:65" s="14" customFormat="1" ht="11.25">
      <c r="B126" s="211"/>
      <c r="C126" s="212"/>
      <c r="D126" s="202" t="s">
        <v>140</v>
      </c>
      <c r="E126" s="213" t="s">
        <v>19</v>
      </c>
      <c r="F126" s="214" t="s">
        <v>176</v>
      </c>
      <c r="G126" s="212"/>
      <c r="H126" s="215">
        <v>2203</v>
      </c>
      <c r="I126" s="216"/>
      <c r="J126" s="212"/>
      <c r="K126" s="212"/>
      <c r="L126" s="217"/>
      <c r="M126" s="218"/>
      <c r="N126" s="219"/>
      <c r="O126" s="219"/>
      <c r="P126" s="219"/>
      <c r="Q126" s="219"/>
      <c r="R126" s="219"/>
      <c r="S126" s="219"/>
      <c r="T126" s="220"/>
      <c r="AT126" s="221" t="s">
        <v>140</v>
      </c>
      <c r="AU126" s="221" t="s">
        <v>81</v>
      </c>
      <c r="AV126" s="14" t="s">
        <v>81</v>
      </c>
      <c r="AW126" s="14" t="s">
        <v>34</v>
      </c>
      <c r="AX126" s="14" t="s">
        <v>72</v>
      </c>
      <c r="AY126" s="221" t="s">
        <v>130</v>
      </c>
    </row>
    <row r="127" spans="1:65" s="16" customFormat="1" ht="11.25">
      <c r="B127" s="233"/>
      <c r="C127" s="234"/>
      <c r="D127" s="202" t="s">
        <v>140</v>
      </c>
      <c r="E127" s="235" t="s">
        <v>19</v>
      </c>
      <c r="F127" s="236" t="s">
        <v>177</v>
      </c>
      <c r="G127" s="234"/>
      <c r="H127" s="237">
        <v>3892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140</v>
      </c>
      <c r="AU127" s="243" t="s">
        <v>81</v>
      </c>
      <c r="AV127" s="16" t="s">
        <v>151</v>
      </c>
      <c r="AW127" s="16" t="s">
        <v>34</v>
      </c>
      <c r="AX127" s="16" t="s">
        <v>72</v>
      </c>
      <c r="AY127" s="243" t="s">
        <v>130</v>
      </c>
    </row>
    <row r="128" spans="1:65" s="13" customFormat="1" ht="11.25">
      <c r="B128" s="200"/>
      <c r="C128" s="201"/>
      <c r="D128" s="202" t="s">
        <v>140</v>
      </c>
      <c r="E128" s="203" t="s">
        <v>19</v>
      </c>
      <c r="F128" s="204" t="s">
        <v>178</v>
      </c>
      <c r="G128" s="201"/>
      <c r="H128" s="203" t="s">
        <v>19</v>
      </c>
      <c r="I128" s="205"/>
      <c r="J128" s="201"/>
      <c r="K128" s="201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140</v>
      </c>
      <c r="AU128" s="210" t="s">
        <v>81</v>
      </c>
      <c r="AV128" s="13" t="s">
        <v>79</v>
      </c>
      <c r="AW128" s="13" t="s">
        <v>34</v>
      </c>
      <c r="AX128" s="13" t="s">
        <v>72</v>
      </c>
      <c r="AY128" s="210" t="s">
        <v>130</v>
      </c>
    </row>
    <row r="129" spans="1:65" s="14" customFormat="1" ht="11.25">
      <c r="B129" s="211"/>
      <c r="C129" s="212"/>
      <c r="D129" s="202" t="s">
        <v>140</v>
      </c>
      <c r="E129" s="213" t="s">
        <v>19</v>
      </c>
      <c r="F129" s="214" t="s">
        <v>179</v>
      </c>
      <c r="G129" s="212"/>
      <c r="H129" s="215">
        <v>-1293.7</v>
      </c>
      <c r="I129" s="216"/>
      <c r="J129" s="212"/>
      <c r="K129" s="212"/>
      <c r="L129" s="217"/>
      <c r="M129" s="218"/>
      <c r="N129" s="219"/>
      <c r="O129" s="219"/>
      <c r="P129" s="219"/>
      <c r="Q129" s="219"/>
      <c r="R129" s="219"/>
      <c r="S129" s="219"/>
      <c r="T129" s="220"/>
      <c r="AT129" s="221" t="s">
        <v>140</v>
      </c>
      <c r="AU129" s="221" t="s">
        <v>81</v>
      </c>
      <c r="AV129" s="14" t="s">
        <v>81</v>
      </c>
      <c r="AW129" s="14" t="s">
        <v>34</v>
      </c>
      <c r="AX129" s="14" t="s">
        <v>72</v>
      </c>
      <c r="AY129" s="221" t="s">
        <v>130</v>
      </c>
    </row>
    <row r="130" spans="1:65" s="14" customFormat="1" ht="11.25">
      <c r="B130" s="211"/>
      <c r="C130" s="212"/>
      <c r="D130" s="202" t="s">
        <v>140</v>
      </c>
      <c r="E130" s="213" t="s">
        <v>19</v>
      </c>
      <c r="F130" s="214" t="s">
        <v>180</v>
      </c>
      <c r="G130" s="212"/>
      <c r="H130" s="215">
        <v>-38.674999999999997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140</v>
      </c>
      <c r="AU130" s="221" t="s">
        <v>81</v>
      </c>
      <c r="AV130" s="14" t="s">
        <v>81</v>
      </c>
      <c r="AW130" s="14" t="s">
        <v>34</v>
      </c>
      <c r="AX130" s="14" t="s">
        <v>72</v>
      </c>
      <c r="AY130" s="221" t="s">
        <v>130</v>
      </c>
    </row>
    <row r="131" spans="1:65" s="14" customFormat="1" ht="11.25">
      <c r="B131" s="211"/>
      <c r="C131" s="212"/>
      <c r="D131" s="202" t="s">
        <v>140</v>
      </c>
      <c r="E131" s="213" t="s">
        <v>19</v>
      </c>
      <c r="F131" s="214" t="s">
        <v>181</v>
      </c>
      <c r="G131" s="212"/>
      <c r="H131" s="215">
        <v>-113.9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140</v>
      </c>
      <c r="AU131" s="221" t="s">
        <v>81</v>
      </c>
      <c r="AV131" s="14" t="s">
        <v>81</v>
      </c>
      <c r="AW131" s="14" t="s">
        <v>34</v>
      </c>
      <c r="AX131" s="14" t="s">
        <v>72</v>
      </c>
      <c r="AY131" s="221" t="s">
        <v>130</v>
      </c>
    </row>
    <row r="132" spans="1:65" s="14" customFormat="1" ht="11.25">
      <c r="B132" s="211"/>
      <c r="C132" s="212"/>
      <c r="D132" s="202" t="s">
        <v>140</v>
      </c>
      <c r="E132" s="213" t="s">
        <v>19</v>
      </c>
      <c r="F132" s="214" t="s">
        <v>182</v>
      </c>
      <c r="G132" s="212"/>
      <c r="H132" s="215">
        <v>-75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140</v>
      </c>
      <c r="AU132" s="221" t="s">
        <v>81</v>
      </c>
      <c r="AV132" s="14" t="s">
        <v>81</v>
      </c>
      <c r="AW132" s="14" t="s">
        <v>34</v>
      </c>
      <c r="AX132" s="14" t="s">
        <v>72</v>
      </c>
      <c r="AY132" s="221" t="s">
        <v>130</v>
      </c>
    </row>
    <row r="133" spans="1:65" s="14" customFormat="1" ht="11.25">
      <c r="B133" s="211"/>
      <c r="C133" s="212"/>
      <c r="D133" s="202" t="s">
        <v>140</v>
      </c>
      <c r="E133" s="213" t="s">
        <v>19</v>
      </c>
      <c r="F133" s="214" t="s">
        <v>183</v>
      </c>
      <c r="G133" s="212"/>
      <c r="H133" s="215">
        <v>-596.70000000000005</v>
      </c>
      <c r="I133" s="216"/>
      <c r="J133" s="212"/>
      <c r="K133" s="212"/>
      <c r="L133" s="217"/>
      <c r="M133" s="218"/>
      <c r="N133" s="219"/>
      <c r="O133" s="219"/>
      <c r="P133" s="219"/>
      <c r="Q133" s="219"/>
      <c r="R133" s="219"/>
      <c r="S133" s="219"/>
      <c r="T133" s="220"/>
      <c r="AT133" s="221" t="s">
        <v>140</v>
      </c>
      <c r="AU133" s="221" t="s">
        <v>81</v>
      </c>
      <c r="AV133" s="14" t="s">
        <v>81</v>
      </c>
      <c r="AW133" s="14" t="s">
        <v>34</v>
      </c>
      <c r="AX133" s="14" t="s">
        <v>72</v>
      </c>
      <c r="AY133" s="221" t="s">
        <v>130</v>
      </c>
    </row>
    <row r="134" spans="1:65" s="14" customFormat="1" ht="11.25">
      <c r="B134" s="211"/>
      <c r="C134" s="212"/>
      <c r="D134" s="202" t="s">
        <v>140</v>
      </c>
      <c r="E134" s="213" t="s">
        <v>19</v>
      </c>
      <c r="F134" s="214" t="s">
        <v>184</v>
      </c>
      <c r="G134" s="212"/>
      <c r="H134" s="215">
        <v>-60</v>
      </c>
      <c r="I134" s="216"/>
      <c r="J134" s="212"/>
      <c r="K134" s="212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140</v>
      </c>
      <c r="AU134" s="221" t="s">
        <v>81</v>
      </c>
      <c r="AV134" s="14" t="s">
        <v>81</v>
      </c>
      <c r="AW134" s="14" t="s">
        <v>34</v>
      </c>
      <c r="AX134" s="14" t="s">
        <v>72</v>
      </c>
      <c r="AY134" s="221" t="s">
        <v>130</v>
      </c>
    </row>
    <row r="135" spans="1:65" s="16" customFormat="1" ht="11.25">
      <c r="B135" s="233"/>
      <c r="C135" s="234"/>
      <c r="D135" s="202" t="s">
        <v>140</v>
      </c>
      <c r="E135" s="235" t="s">
        <v>19</v>
      </c>
      <c r="F135" s="236" t="s">
        <v>177</v>
      </c>
      <c r="G135" s="234"/>
      <c r="H135" s="237">
        <v>-2177.9750000000004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140</v>
      </c>
      <c r="AU135" s="243" t="s">
        <v>81</v>
      </c>
      <c r="AV135" s="16" t="s">
        <v>151</v>
      </c>
      <c r="AW135" s="16" t="s">
        <v>34</v>
      </c>
      <c r="AX135" s="16" t="s">
        <v>72</v>
      </c>
      <c r="AY135" s="243" t="s">
        <v>130</v>
      </c>
    </row>
    <row r="136" spans="1:65" s="15" customFormat="1" ht="11.25">
      <c r="B136" s="222"/>
      <c r="C136" s="223"/>
      <c r="D136" s="202" t="s">
        <v>140</v>
      </c>
      <c r="E136" s="224" t="s">
        <v>19</v>
      </c>
      <c r="F136" s="225" t="s">
        <v>144</v>
      </c>
      <c r="G136" s="223"/>
      <c r="H136" s="226">
        <v>1714.0249999999999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140</v>
      </c>
      <c r="AU136" s="232" t="s">
        <v>81</v>
      </c>
      <c r="AV136" s="15" t="s">
        <v>136</v>
      </c>
      <c r="AW136" s="15" t="s">
        <v>34</v>
      </c>
      <c r="AX136" s="15" t="s">
        <v>79</v>
      </c>
      <c r="AY136" s="232" t="s">
        <v>130</v>
      </c>
    </row>
    <row r="137" spans="1:65" s="2" customFormat="1" ht="24.2" customHeight="1">
      <c r="A137" s="36"/>
      <c r="B137" s="37"/>
      <c r="C137" s="181" t="s">
        <v>185</v>
      </c>
      <c r="D137" s="181" t="s">
        <v>132</v>
      </c>
      <c r="E137" s="182" t="s">
        <v>186</v>
      </c>
      <c r="F137" s="183" t="s">
        <v>187</v>
      </c>
      <c r="G137" s="184" t="s">
        <v>162</v>
      </c>
      <c r="H137" s="185">
        <v>8.8000000000000007</v>
      </c>
      <c r="I137" s="186"/>
      <c r="J137" s="187">
        <f>ROUND(I137*H137,2)</f>
        <v>0</v>
      </c>
      <c r="K137" s="188"/>
      <c r="L137" s="41"/>
      <c r="M137" s="189" t="s">
        <v>19</v>
      </c>
      <c r="N137" s="190" t="s">
        <v>43</v>
      </c>
      <c r="O137" s="66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3" t="s">
        <v>136</v>
      </c>
      <c r="AT137" s="193" t="s">
        <v>132</v>
      </c>
      <c r="AU137" s="193" t="s">
        <v>81</v>
      </c>
      <c r="AY137" s="19" t="s">
        <v>130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9" t="s">
        <v>79</v>
      </c>
      <c r="BK137" s="194">
        <f>ROUND(I137*H137,2)</f>
        <v>0</v>
      </c>
      <c r="BL137" s="19" t="s">
        <v>136</v>
      </c>
      <c r="BM137" s="193" t="s">
        <v>188</v>
      </c>
    </row>
    <row r="138" spans="1:65" s="2" customFormat="1" ht="11.25">
      <c r="A138" s="36"/>
      <c r="B138" s="37"/>
      <c r="C138" s="38"/>
      <c r="D138" s="195" t="s">
        <v>138</v>
      </c>
      <c r="E138" s="38"/>
      <c r="F138" s="196" t="s">
        <v>189</v>
      </c>
      <c r="G138" s="38"/>
      <c r="H138" s="38"/>
      <c r="I138" s="197"/>
      <c r="J138" s="38"/>
      <c r="K138" s="38"/>
      <c r="L138" s="41"/>
      <c r="M138" s="198"/>
      <c r="N138" s="199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138</v>
      </c>
      <c r="AU138" s="19" t="s">
        <v>81</v>
      </c>
    </row>
    <row r="139" spans="1:65" s="13" customFormat="1" ht="11.25">
      <c r="B139" s="200"/>
      <c r="C139" s="201"/>
      <c r="D139" s="202" t="s">
        <v>140</v>
      </c>
      <c r="E139" s="203" t="s">
        <v>19</v>
      </c>
      <c r="F139" s="204" t="s">
        <v>157</v>
      </c>
      <c r="G139" s="201"/>
      <c r="H139" s="203" t="s">
        <v>19</v>
      </c>
      <c r="I139" s="205"/>
      <c r="J139" s="201"/>
      <c r="K139" s="201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140</v>
      </c>
      <c r="AU139" s="210" t="s">
        <v>81</v>
      </c>
      <c r="AV139" s="13" t="s">
        <v>79</v>
      </c>
      <c r="AW139" s="13" t="s">
        <v>34</v>
      </c>
      <c r="AX139" s="13" t="s">
        <v>72</v>
      </c>
      <c r="AY139" s="210" t="s">
        <v>130</v>
      </c>
    </row>
    <row r="140" spans="1:65" s="13" customFormat="1" ht="11.25">
      <c r="B140" s="200"/>
      <c r="C140" s="201"/>
      <c r="D140" s="202" t="s">
        <v>140</v>
      </c>
      <c r="E140" s="203" t="s">
        <v>19</v>
      </c>
      <c r="F140" s="204" t="s">
        <v>190</v>
      </c>
      <c r="G140" s="201"/>
      <c r="H140" s="203" t="s">
        <v>19</v>
      </c>
      <c r="I140" s="205"/>
      <c r="J140" s="201"/>
      <c r="K140" s="201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140</v>
      </c>
      <c r="AU140" s="210" t="s">
        <v>81</v>
      </c>
      <c r="AV140" s="13" t="s">
        <v>79</v>
      </c>
      <c r="AW140" s="13" t="s">
        <v>34</v>
      </c>
      <c r="AX140" s="13" t="s">
        <v>72</v>
      </c>
      <c r="AY140" s="210" t="s">
        <v>130</v>
      </c>
    </row>
    <row r="141" spans="1:65" s="14" customFormat="1" ht="11.25">
      <c r="B141" s="211"/>
      <c r="C141" s="212"/>
      <c r="D141" s="202" t="s">
        <v>140</v>
      </c>
      <c r="E141" s="213" t="s">
        <v>19</v>
      </c>
      <c r="F141" s="214" t="s">
        <v>191</v>
      </c>
      <c r="G141" s="212"/>
      <c r="H141" s="215">
        <v>5.4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140</v>
      </c>
      <c r="AU141" s="221" t="s">
        <v>81</v>
      </c>
      <c r="AV141" s="14" t="s">
        <v>81</v>
      </c>
      <c r="AW141" s="14" t="s">
        <v>34</v>
      </c>
      <c r="AX141" s="14" t="s">
        <v>72</v>
      </c>
      <c r="AY141" s="221" t="s">
        <v>130</v>
      </c>
    </row>
    <row r="142" spans="1:65" s="14" customFormat="1" ht="11.25">
      <c r="B142" s="211"/>
      <c r="C142" s="212"/>
      <c r="D142" s="202" t="s">
        <v>140</v>
      </c>
      <c r="E142" s="213" t="s">
        <v>19</v>
      </c>
      <c r="F142" s="214" t="s">
        <v>192</v>
      </c>
      <c r="G142" s="212"/>
      <c r="H142" s="215">
        <v>3.4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140</v>
      </c>
      <c r="AU142" s="221" t="s">
        <v>81</v>
      </c>
      <c r="AV142" s="14" t="s">
        <v>81</v>
      </c>
      <c r="AW142" s="14" t="s">
        <v>34</v>
      </c>
      <c r="AX142" s="14" t="s">
        <v>72</v>
      </c>
      <c r="AY142" s="221" t="s">
        <v>130</v>
      </c>
    </row>
    <row r="143" spans="1:65" s="15" customFormat="1" ht="11.25">
      <c r="B143" s="222"/>
      <c r="C143" s="223"/>
      <c r="D143" s="202" t="s">
        <v>140</v>
      </c>
      <c r="E143" s="224" t="s">
        <v>19</v>
      </c>
      <c r="F143" s="225" t="s">
        <v>144</v>
      </c>
      <c r="G143" s="223"/>
      <c r="H143" s="226">
        <v>8.8000000000000007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140</v>
      </c>
      <c r="AU143" s="232" t="s">
        <v>81</v>
      </c>
      <c r="AV143" s="15" t="s">
        <v>136</v>
      </c>
      <c r="AW143" s="15" t="s">
        <v>34</v>
      </c>
      <c r="AX143" s="15" t="s">
        <v>79</v>
      </c>
      <c r="AY143" s="232" t="s">
        <v>130</v>
      </c>
    </row>
    <row r="144" spans="1:65" s="2" customFormat="1" ht="24.2" customHeight="1">
      <c r="A144" s="36"/>
      <c r="B144" s="37"/>
      <c r="C144" s="181" t="s">
        <v>193</v>
      </c>
      <c r="D144" s="181" t="s">
        <v>132</v>
      </c>
      <c r="E144" s="182" t="s">
        <v>194</v>
      </c>
      <c r="F144" s="183" t="s">
        <v>195</v>
      </c>
      <c r="G144" s="184" t="s">
        <v>162</v>
      </c>
      <c r="H144" s="185">
        <v>1522</v>
      </c>
      <c r="I144" s="186"/>
      <c r="J144" s="187">
        <f>ROUND(I144*H144,2)</f>
        <v>0</v>
      </c>
      <c r="K144" s="188"/>
      <c r="L144" s="41"/>
      <c r="M144" s="189" t="s">
        <v>19</v>
      </c>
      <c r="N144" s="190" t="s">
        <v>43</v>
      </c>
      <c r="O144" s="66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3" t="s">
        <v>136</v>
      </c>
      <c r="AT144" s="193" t="s">
        <v>132</v>
      </c>
      <c r="AU144" s="193" t="s">
        <v>81</v>
      </c>
      <c r="AY144" s="19" t="s">
        <v>130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9" t="s">
        <v>79</v>
      </c>
      <c r="BK144" s="194">
        <f>ROUND(I144*H144,2)</f>
        <v>0</v>
      </c>
      <c r="BL144" s="19" t="s">
        <v>136</v>
      </c>
      <c r="BM144" s="193" t="s">
        <v>196</v>
      </c>
    </row>
    <row r="145" spans="1:65" s="2" customFormat="1" ht="11.25">
      <c r="A145" s="36"/>
      <c r="B145" s="37"/>
      <c r="C145" s="38"/>
      <c r="D145" s="195" t="s">
        <v>138</v>
      </c>
      <c r="E145" s="38"/>
      <c r="F145" s="196" t="s">
        <v>197</v>
      </c>
      <c r="G145" s="38"/>
      <c r="H145" s="38"/>
      <c r="I145" s="197"/>
      <c r="J145" s="38"/>
      <c r="K145" s="38"/>
      <c r="L145" s="41"/>
      <c r="M145" s="198"/>
      <c r="N145" s="199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138</v>
      </c>
      <c r="AU145" s="19" t="s">
        <v>81</v>
      </c>
    </row>
    <row r="146" spans="1:65" s="13" customFormat="1" ht="11.25">
      <c r="B146" s="200"/>
      <c r="C146" s="201"/>
      <c r="D146" s="202" t="s">
        <v>140</v>
      </c>
      <c r="E146" s="203" t="s">
        <v>19</v>
      </c>
      <c r="F146" s="204" t="s">
        <v>157</v>
      </c>
      <c r="G146" s="201"/>
      <c r="H146" s="203" t="s">
        <v>19</v>
      </c>
      <c r="I146" s="205"/>
      <c r="J146" s="201"/>
      <c r="K146" s="201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140</v>
      </c>
      <c r="AU146" s="210" t="s">
        <v>81</v>
      </c>
      <c r="AV146" s="13" t="s">
        <v>79</v>
      </c>
      <c r="AW146" s="13" t="s">
        <v>34</v>
      </c>
      <c r="AX146" s="13" t="s">
        <v>72</v>
      </c>
      <c r="AY146" s="210" t="s">
        <v>130</v>
      </c>
    </row>
    <row r="147" spans="1:65" s="13" customFormat="1" ht="11.25">
      <c r="B147" s="200"/>
      <c r="C147" s="201"/>
      <c r="D147" s="202" t="s">
        <v>140</v>
      </c>
      <c r="E147" s="203" t="s">
        <v>19</v>
      </c>
      <c r="F147" s="204" t="s">
        <v>198</v>
      </c>
      <c r="G147" s="201"/>
      <c r="H147" s="203" t="s">
        <v>19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140</v>
      </c>
      <c r="AU147" s="210" t="s">
        <v>81</v>
      </c>
      <c r="AV147" s="13" t="s">
        <v>79</v>
      </c>
      <c r="AW147" s="13" t="s">
        <v>34</v>
      </c>
      <c r="AX147" s="13" t="s">
        <v>72</v>
      </c>
      <c r="AY147" s="210" t="s">
        <v>130</v>
      </c>
    </row>
    <row r="148" spans="1:65" s="14" customFormat="1" ht="11.25">
      <c r="B148" s="211"/>
      <c r="C148" s="212"/>
      <c r="D148" s="202" t="s">
        <v>140</v>
      </c>
      <c r="E148" s="213" t="s">
        <v>19</v>
      </c>
      <c r="F148" s="214" t="s">
        <v>199</v>
      </c>
      <c r="G148" s="212"/>
      <c r="H148" s="215">
        <v>1522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140</v>
      </c>
      <c r="AU148" s="221" t="s">
        <v>81</v>
      </c>
      <c r="AV148" s="14" t="s">
        <v>81</v>
      </c>
      <c r="AW148" s="14" t="s">
        <v>34</v>
      </c>
      <c r="AX148" s="14" t="s">
        <v>72</v>
      </c>
      <c r="AY148" s="221" t="s">
        <v>130</v>
      </c>
    </row>
    <row r="149" spans="1:65" s="15" customFormat="1" ht="11.25">
      <c r="B149" s="222"/>
      <c r="C149" s="223"/>
      <c r="D149" s="202" t="s">
        <v>140</v>
      </c>
      <c r="E149" s="224" t="s">
        <v>19</v>
      </c>
      <c r="F149" s="225" t="s">
        <v>144</v>
      </c>
      <c r="G149" s="223"/>
      <c r="H149" s="226">
        <v>1522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AT149" s="232" t="s">
        <v>140</v>
      </c>
      <c r="AU149" s="232" t="s">
        <v>81</v>
      </c>
      <c r="AV149" s="15" t="s">
        <v>136</v>
      </c>
      <c r="AW149" s="15" t="s">
        <v>34</v>
      </c>
      <c r="AX149" s="15" t="s">
        <v>79</v>
      </c>
      <c r="AY149" s="232" t="s">
        <v>130</v>
      </c>
    </row>
    <row r="150" spans="1:65" s="2" customFormat="1" ht="24.2" customHeight="1">
      <c r="A150" s="36"/>
      <c r="B150" s="37"/>
      <c r="C150" s="181" t="s">
        <v>200</v>
      </c>
      <c r="D150" s="181" t="s">
        <v>132</v>
      </c>
      <c r="E150" s="182" t="s">
        <v>201</v>
      </c>
      <c r="F150" s="183" t="s">
        <v>202</v>
      </c>
      <c r="G150" s="184" t="s">
        <v>162</v>
      </c>
      <c r="H150" s="185">
        <v>222.22</v>
      </c>
      <c r="I150" s="186"/>
      <c r="J150" s="187">
        <f>ROUND(I150*H150,2)</f>
        <v>0</v>
      </c>
      <c r="K150" s="188"/>
      <c r="L150" s="41"/>
      <c r="M150" s="189" t="s">
        <v>19</v>
      </c>
      <c r="N150" s="190" t="s">
        <v>43</v>
      </c>
      <c r="O150" s="66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3" t="s">
        <v>136</v>
      </c>
      <c r="AT150" s="193" t="s">
        <v>132</v>
      </c>
      <c r="AU150" s="193" t="s">
        <v>81</v>
      </c>
      <c r="AY150" s="19" t="s">
        <v>130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9" t="s">
        <v>79</v>
      </c>
      <c r="BK150" s="194">
        <f>ROUND(I150*H150,2)</f>
        <v>0</v>
      </c>
      <c r="BL150" s="19" t="s">
        <v>136</v>
      </c>
      <c r="BM150" s="193" t="s">
        <v>203</v>
      </c>
    </row>
    <row r="151" spans="1:65" s="2" customFormat="1" ht="11.25">
      <c r="A151" s="36"/>
      <c r="B151" s="37"/>
      <c r="C151" s="38"/>
      <c r="D151" s="195" t="s">
        <v>138</v>
      </c>
      <c r="E151" s="38"/>
      <c r="F151" s="196" t="s">
        <v>204</v>
      </c>
      <c r="G151" s="38"/>
      <c r="H151" s="38"/>
      <c r="I151" s="197"/>
      <c r="J151" s="38"/>
      <c r="K151" s="38"/>
      <c r="L151" s="41"/>
      <c r="M151" s="198"/>
      <c r="N151" s="199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138</v>
      </c>
      <c r="AU151" s="19" t="s">
        <v>81</v>
      </c>
    </row>
    <row r="152" spans="1:65" s="13" customFormat="1" ht="11.25">
      <c r="B152" s="200"/>
      <c r="C152" s="201"/>
      <c r="D152" s="202" t="s">
        <v>140</v>
      </c>
      <c r="E152" s="203" t="s">
        <v>19</v>
      </c>
      <c r="F152" s="204" t="s">
        <v>205</v>
      </c>
      <c r="G152" s="201"/>
      <c r="H152" s="203" t="s">
        <v>19</v>
      </c>
      <c r="I152" s="205"/>
      <c r="J152" s="201"/>
      <c r="K152" s="201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140</v>
      </c>
      <c r="AU152" s="210" t="s">
        <v>81</v>
      </c>
      <c r="AV152" s="13" t="s">
        <v>79</v>
      </c>
      <c r="AW152" s="13" t="s">
        <v>34</v>
      </c>
      <c r="AX152" s="13" t="s">
        <v>72</v>
      </c>
      <c r="AY152" s="210" t="s">
        <v>130</v>
      </c>
    </row>
    <row r="153" spans="1:65" s="13" customFormat="1" ht="11.25">
      <c r="B153" s="200"/>
      <c r="C153" s="201"/>
      <c r="D153" s="202" t="s">
        <v>140</v>
      </c>
      <c r="E153" s="203" t="s">
        <v>19</v>
      </c>
      <c r="F153" s="204" t="s">
        <v>206</v>
      </c>
      <c r="G153" s="201"/>
      <c r="H153" s="203" t="s">
        <v>19</v>
      </c>
      <c r="I153" s="205"/>
      <c r="J153" s="201"/>
      <c r="K153" s="201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140</v>
      </c>
      <c r="AU153" s="210" t="s">
        <v>81</v>
      </c>
      <c r="AV153" s="13" t="s">
        <v>79</v>
      </c>
      <c r="AW153" s="13" t="s">
        <v>34</v>
      </c>
      <c r="AX153" s="13" t="s">
        <v>72</v>
      </c>
      <c r="AY153" s="210" t="s">
        <v>130</v>
      </c>
    </row>
    <row r="154" spans="1:65" s="14" customFormat="1" ht="11.25">
      <c r="B154" s="211"/>
      <c r="C154" s="212"/>
      <c r="D154" s="202" t="s">
        <v>140</v>
      </c>
      <c r="E154" s="213" t="s">
        <v>19</v>
      </c>
      <c r="F154" s="214" t="s">
        <v>207</v>
      </c>
      <c r="G154" s="212"/>
      <c r="H154" s="215">
        <v>45.5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140</v>
      </c>
      <c r="AU154" s="221" t="s">
        <v>81</v>
      </c>
      <c r="AV154" s="14" t="s">
        <v>81</v>
      </c>
      <c r="AW154" s="14" t="s">
        <v>34</v>
      </c>
      <c r="AX154" s="14" t="s">
        <v>72</v>
      </c>
      <c r="AY154" s="221" t="s">
        <v>130</v>
      </c>
    </row>
    <row r="155" spans="1:65" s="13" customFormat="1" ht="11.25">
      <c r="B155" s="200"/>
      <c r="C155" s="201"/>
      <c r="D155" s="202" t="s">
        <v>140</v>
      </c>
      <c r="E155" s="203" t="s">
        <v>19</v>
      </c>
      <c r="F155" s="204" t="s">
        <v>208</v>
      </c>
      <c r="G155" s="201"/>
      <c r="H155" s="203" t="s">
        <v>19</v>
      </c>
      <c r="I155" s="205"/>
      <c r="J155" s="201"/>
      <c r="K155" s="201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140</v>
      </c>
      <c r="AU155" s="210" t="s">
        <v>81</v>
      </c>
      <c r="AV155" s="13" t="s">
        <v>79</v>
      </c>
      <c r="AW155" s="13" t="s">
        <v>34</v>
      </c>
      <c r="AX155" s="13" t="s">
        <v>72</v>
      </c>
      <c r="AY155" s="210" t="s">
        <v>130</v>
      </c>
    </row>
    <row r="156" spans="1:65" s="14" customFormat="1" ht="11.25">
      <c r="B156" s="211"/>
      <c r="C156" s="212"/>
      <c r="D156" s="202" t="s">
        <v>140</v>
      </c>
      <c r="E156" s="213" t="s">
        <v>19</v>
      </c>
      <c r="F156" s="214" t="s">
        <v>209</v>
      </c>
      <c r="G156" s="212"/>
      <c r="H156" s="215">
        <v>134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140</v>
      </c>
      <c r="AU156" s="221" t="s">
        <v>81</v>
      </c>
      <c r="AV156" s="14" t="s">
        <v>81</v>
      </c>
      <c r="AW156" s="14" t="s">
        <v>34</v>
      </c>
      <c r="AX156" s="14" t="s">
        <v>72</v>
      </c>
      <c r="AY156" s="221" t="s">
        <v>130</v>
      </c>
    </row>
    <row r="157" spans="1:65" s="16" customFormat="1" ht="11.25">
      <c r="B157" s="233"/>
      <c r="C157" s="234"/>
      <c r="D157" s="202" t="s">
        <v>140</v>
      </c>
      <c r="E157" s="235" t="s">
        <v>19</v>
      </c>
      <c r="F157" s="236" t="s">
        <v>177</v>
      </c>
      <c r="G157" s="234"/>
      <c r="H157" s="237">
        <v>179.5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140</v>
      </c>
      <c r="AU157" s="243" t="s">
        <v>81</v>
      </c>
      <c r="AV157" s="16" t="s">
        <v>151</v>
      </c>
      <c r="AW157" s="16" t="s">
        <v>34</v>
      </c>
      <c r="AX157" s="16" t="s">
        <v>72</v>
      </c>
      <c r="AY157" s="243" t="s">
        <v>130</v>
      </c>
    </row>
    <row r="158" spans="1:65" s="13" customFormat="1" ht="11.25">
      <c r="B158" s="200"/>
      <c r="C158" s="201"/>
      <c r="D158" s="202" t="s">
        <v>140</v>
      </c>
      <c r="E158" s="203" t="s">
        <v>19</v>
      </c>
      <c r="F158" s="204" t="s">
        <v>190</v>
      </c>
      <c r="G158" s="201"/>
      <c r="H158" s="203" t="s">
        <v>19</v>
      </c>
      <c r="I158" s="205"/>
      <c r="J158" s="201"/>
      <c r="K158" s="201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140</v>
      </c>
      <c r="AU158" s="210" t="s">
        <v>81</v>
      </c>
      <c r="AV158" s="13" t="s">
        <v>79</v>
      </c>
      <c r="AW158" s="13" t="s">
        <v>34</v>
      </c>
      <c r="AX158" s="13" t="s">
        <v>72</v>
      </c>
      <c r="AY158" s="210" t="s">
        <v>130</v>
      </c>
    </row>
    <row r="159" spans="1:65" s="14" customFormat="1" ht="11.25">
      <c r="B159" s="211"/>
      <c r="C159" s="212"/>
      <c r="D159" s="202" t="s">
        <v>140</v>
      </c>
      <c r="E159" s="213" t="s">
        <v>19</v>
      </c>
      <c r="F159" s="214" t="s">
        <v>210</v>
      </c>
      <c r="G159" s="212"/>
      <c r="H159" s="215">
        <v>12.96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140</v>
      </c>
      <c r="AU159" s="221" t="s">
        <v>81</v>
      </c>
      <c r="AV159" s="14" t="s">
        <v>81</v>
      </c>
      <c r="AW159" s="14" t="s">
        <v>34</v>
      </c>
      <c r="AX159" s="14" t="s">
        <v>72</v>
      </c>
      <c r="AY159" s="221" t="s">
        <v>130</v>
      </c>
    </row>
    <row r="160" spans="1:65" s="14" customFormat="1" ht="11.25">
      <c r="B160" s="211"/>
      <c r="C160" s="212"/>
      <c r="D160" s="202" t="s">
        <v>140</v>
      </c>
      <c r="E160" s="213" t="s">
        <v>19</v>
      </c>
      <c r="F160" s="214" t="s">
        <v>211</v>
      </c>
      <c r="G160" s="212"/>
      <c r="H160" s="215">
        <v>4.76</v>
      </c>
      <c r="I160" s="216"/>
      <c r="J160" s="212"/>
      <c r="K160" s="212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140</v>
      </c>
      <c r="AU160" s="221" t="s">
        <v>81</v>
      </c>
      <c r="AV160" s="14" t="s">
        <v>81</v>
      </c>
      <c r="AW160" s="14" t="s">
        <v>34</v>
      </c>
      <c r="AX160" s="14" t="s">
        <v>72</v>
      </c>
      <c r="AY160" s="221" t="s">
        <v>130</v>
      </c>
    </row>
    <row r="161" spans="1:65" s="13" customFormat="1" ht="11.25">
      <c r="B161" s="200"/>
      <c r="C161" s="201"/>
      <c r="D161" s="202" t="s">
        <v>140</v>
      </c>
      <c r="E161" s="203" t="s">
        <v>19</v>
      </c>
      <c r="F161" s="204" t="s">
        <v>212</v>
      </c>
      <c r="G161" s="201"/>
      <c r="H161" s="203" t="s">
        <v>19</v>
      </c>
      <c r="I161" s="205"/>
      <c r="J161" s="201"/>
      <c r="K161" s="201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140</v>
      </c>
      <c r="AU161" s="210" t="s">
        <v>81</v>
      </c>
      <c r="AV161" s="13" t="s">
        <v>79</v>
      </c>
      <c r="AW161" s="13" t="s">
        <v>34</v>
      </c>
      <c r="AX161" s="13" t="s">
        <v>72</v>
      </c>
      <c r="AY161" s="210" t="s">
        <v>130</v>
      </c>
    </row>
    <row r="162" spans="1:65" s="14" customFormat="1" ht="11.25">
      <c r="B162" s="211"/>
      <c r="C162" s="212"/>
      <c r="D162" s="202" t="s">
        <v>140</v>
      </c>
      <c r="E162" s="213" t="s">
        <v>19</v>
      </c>
      <c r="F162" s="214" t="s">
        <v>213</v>
      </c>
      <c r="G162" s="212"/>
      <c r="H162" s="215">
        <v>25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140</v>
      </c>
      <c r="AU162" s="221" t="s">
        <v>81</v>
      </c>
      <c r="AV162" s="14" t="s">
        <v>81</v>
      </c>
      <c r="AW162" s="14" t="s">
        <v>34</v>
      </c>
      <c r="AX162" s="14" t="s">
        <v>72</v>
      </c>
      <c r="AY162" s="221" t="s">
        <v>130</v>
      </c>
    </row>
    <row r="163" spans="1:65" s="15" customFormat="1" ht="11.25">
      <c r="B163" s="222"/>
      <c r="C163" s="223"/>
      <c r="D163" s="202" t="s">
        <v>140</v>
      </c>
      <c r="E163" s="224" t="s">
        <v>19</v>
      </c>
      <c r="F163" s="225" t="s">
        <v>144</v>
      </c>
      <c r="G163" s="223"/>
      <c r="H163" s="226">
        <v>222.22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1"/>
      <c r="AT163" s="232" t="s">
        <v>140</v>
      </c>
      <c r="AU163" s="232" t="s">
        <v>81</v>
      </c>
      <c r="AV163" s="15" t="s">
        <v>136</v>
      </c>
      <c r="AW163" s="15" t="s">
        <v>34</v>
      </c>
      <c r="AX163" s="15" t="s">
        <v>79</v>
      </c>
      <c r="AY163" s="232" t="s">
        <v>130</v>
      </c>
    </row>
    <row r="164" spans="1:65" s="2" customFormat="1" ht="37.9" customHeight="1">
      <c r="A164" s="36"/>
      <c r="B164" s="37"/>
      <c r="C164" s="181" t="s">
        <v>214</v>
      </c>
      <c r="D164" s="181" t="s">
        <v>132</v>
      </c>
      <c r="E164" s="182" t="s">
        <v>215</v>
      </c>
      <c r="F164" s="183" t="s">
        <v>216</v>
      </c>
      <c r="G164" s="184" t="s">
        <v>162</v>
      </c>
      <c r="H164" s="185">
        <v>5288.7250000000004</v>
      </c>
      <c r="I164" s="186"/>
      <c r="J164" s="187">
        <f>ROUND(I164*H164,2)</f>
        <v>0</v>
      </c>
      <c r="K164" s="188"/>
      <c r="L164" s="41"/>
      <c r="M164" s="189" t="s">
        <v>19</v>
      </c>
      <c r="N164" s="190" t="s">
        <v>43</v>
      </c>
      <c r="O164" s="66"/>
      <c r="P164" s="191">
        <f>O164*H164</f>
        <v>0</v>
      </c>
      <c r="Q164" s="191">
        <v>0</v>
      </c>
      <c r="R164" s="191">
        <f>Q164*H164</f>
        <v>0</v>
      </c>
      <c r="S164" s="191">
        <v>0</v>
      </c>
      <c r="T164" s="19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3" t="s">
        <v>136</v>
      </c>
      <c r="AT164" s="193" t="s">
        <v>132</v>
      </c>
      <c r="AU164" s="193" t="s">
        <v>81</v>
      </c>
      <c r="AY164" s="19" t="s">
        <v>130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19" t="s">
        <v>79</v>
      </c>
      <c r="BK164" s="194">
        <f>ROUND(I164*H164,2)</f>
        <v>0</v>
      </c>
      <c r="BL164" s="19" t="s">
        <v>136</v>
      </c>
      <c r="BM164" s="193" t="s">
        <v>217</v>
      </c>
    </row>
    <row r="165" spans="1:65" s="2" customFormat="1" ht="11.25">
      <c r="A165" s="36"/>
      <c r="B165" s="37"/>
      <c r="C165" s="38"/>
      <c r="D165" s="195" t="s">
        <v>138</v>
      </c>
      <c r="E165" s="38"/>
      <c r="F165" s="196" t="s">
        <v>218</v>
      </c>
      <c r="G165" s="38"/>
      <c r="H165" s="38"/>
      <c r="I165" s="197"/>
      <c r="J165" s="38"/>
      <c r="K165" s="38"/>
      <c r="L165" s="41"/>
      <c r="M165" s="198"/>
      <c r="N165" s="199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138</v>
      </c>
      <c r="AU165" s="19" t="s">
        <v>81</v>
      </c>
    </row>
    <row r="166" spans="1:65" s="13" customFormat="1" ht="11.25">
      <c r="B166" s="200"/>
      <c r="C166" s="201"/>
      <c r="D166" s="202" t="s">
        <v>140</v>
      </c>
      <c r="E166" s="203" t="s">
        <v>19</v>
      </c>
      <c r="F166" s="204" t="s">
        <v>157</v>
      </c>
      <c r="G166" s="201"/>
      <c r="H166" s="203" t="s">
        <v>19</v>
      </c>
      <c r="I166" s="205"/>
      <c r="J166" s="201"/>
      <c r="K166" s="201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140</v>
      </c>
      <c r="AU166" s="210" t="s">
        <v>81</v>
      </c>
      <c r="AV166" s="13" t="s">
        <v>79</v>
      </c>
      <c r="AW166" s="13" t="s">
        <v>34</v>
      </c>
      <c r="AX166" s="13" t="s">
        <v>72</v>
      </c>
      <c r="AY166" s="210" t="s">
        <v>130</v>
      </c>
    </row>
    <row r="167" spans="1:65" s="13" customFormat="1" ht="11.25">
      <c r="B167" s="200"/>
      <c r="C167" s="201"/>
      <c r="D167" s="202" t="s">
        <v>140</v>
      </c>
      <c r="E167" s="203" t="s">
        <v>19</v>
      </c>
      <c r="F167" s="204" t="s">
        <v>219</v>
      </c>
      <c r="G167" s="201"/>
      <c r="H167" s="203" t="s">
        <v>19</v>
      </c>
      <c r="I167" s="205"/>
      <c r="J167" s="201"/>
      <c r="K167" s="201"/>
      <c r="L167" s="206"/>
      <c r="M167" s="207"/>
      <c r="N167" s="208"/>
      <c r="O167" s="208"/>
      <c r="P167" s="208"/>
      <c r="Q167" s="208"/>
      <c r="R167" s="208"/>
      <c r="S167" s="208"/>
      <c r="T167" s="209"/>
      <c r="AT167" s="210" t="s">
        <v>140</v>
      </c>
      <c r="AU167" s="210" t="s">
        <v>81</v>
      </c>
      <c r="AV167" s="13" t="s">
        <v>79</v>
      </c>
      <c r="AW167" s="13" t="s">
        <v>34</v>
      </c>
      <c r="AX167" s="13" t="s">
        <v>72</v>
      </c>
      <c r="AY167" s="210" t="s">
        <v>130</v>
      </c>
    </row>
    <row r="168" spans="1:65" s="14" customFormat="1" ht="11.25">
      <c r="B168" s="211"/>
      <c r="C168" s="212"/>
      <c r="D168" s="202" t="s">
        <v>140</v>
      </c>
      <c r="E168" s="213" t="s">
        <v>19</v>
      </c>
      <c r="F168" s="214" t="s">
        <v>220</v>
      </c>
      <c r="G168" s="212"/>
      <c r="H168" s="215">
        <v>1448.7</v>
      </c>
      <c r="I168" s="216"/>
      <c r="J168" s="212"/>
      <c r="K168" s="212"/>
      <c r="L168" s="217"/>
      <c r="M168" s="218"/>
      <c r="N168" s="219"/>
      <c r="O168" s="219"/>
      <c r="P168" s="219"/>
      <c r="Q168" s="219"/>
      <c r="R168" s="219"/>
      <c r="S168" s="219"/>
      <c r="T168" s="220"/>
      <c r="AT168" s="221" t="s">
        <v>140</v>
      </c>
      <c r="AU168" s="221" t="s">
        <v>81</v>
      </c>
      <c r="AV168" s="14" t="s">
        <v>81</v>
      </c>
      <c r="AW168" s="14" t="s">
        <v>34</v>
      </c>
      <c r="AX168" s="14" t="s">
        <v>72</v>
      </c>
      <c r="AY168" s="221" t="s">
        <v>130</v>
      </c>
    </row>
    <row r="169" spans="1:65" s="13" customFormat="1" ht="11.25">
      <c r="B169" s="200"/>
      <c r="C169" s="201"/>
      <c r="D169" s="202" t="s">
        <v>140</v>
      </c>
      <c r="E169" s="203" t="s">
        <v>19</v>
      </c>
      <c r="F169" s="204" t="s">
        <v>221</v>
      </c>
      <c r="G169" s="201"/>
      <c r="H169" s="203" t="s">
        <v>19</v>
      </c>
      <c r="I169" s="205"/>
      <c r="J169" s="201"/>
      <c r="K169" s="201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140</v>
      </c>
      <c r="AU169" s="210" t="s">
        <v>81</v>
      </c>
      <c r="AV169" s="13" t="s">
        <v>79</v>
      </c>
      <c r="AW169" s="13" t="s">
        <v>34</v>
      </c>
      <c r="AX169" s="13" t="s">
        <v>72</v>
      </c>
      <c r="AY169" s="210" t="s">
        <v>130</v>
      </c>
    </row>
    <row r="170" spans="1:65" s="14" customFormat="1" ht="11.25">
      <c r="B170" s="211"/>
      <c r="C170" s="212"/>
      <c r="D170" s="202" t="s">
        <v>140</v>
      </c>
      <c r="E170" s="213" t="s">
        <v>19</v>
      </c>
      <c r="F170" s="214" t="s">
        <v>222</v>
      </c>
      <c r="G170" s="212"/>
      <c r="H170" s="215">
        <v>1522</v>
      </c>
      <c r="I170" s="216"/>
      <c r="J170" s="212"/>
      <c r="K170" s="212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140</v>
      </c>
      <c r="AU170" s="221" t="s">
        <v>81</v>
      </c>
      <c r="AV170" s="14" t="s">
        <v>81</v>
      </c>
      <c r="AW170" s="14" t="s">
        <v>34</v>
      </c>
      <c r="AX170" s="14" t="s">
        <v>72</v>
      </c>
      <c r="AY170" s="221" t="s">
        <v>130</v>
      </c>
    </row>
    <row r="171" spans="1:65" s="14" customFormat="1" ht="11.25">
      <c r="B171" s="211"/>
      <c r="C171" s="212"/>
      <c r="D171" s="202" t="s">
        <v>140</v>
      </c>
      <c r="E171" s="213" t="s">
        <v>19</v>
      </c>
      <c r="F171" s="214" t="s">
        <v>223</v>
      </c>
      <c r="G171" s="212"/>
      <c r="H171" s="215">
        <v>179.5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140</v>
      </c>
      <c r="AU171" s="221" t="s">
        <v>81</v>
      </c>
      <c r="AV171" s="14" t="s">
        <v>81</v>
      </c>
      <c r="AW171" s="14" t="s">
        <v>34</v>
      </c>
      <c r="AX171" s="14" t="s">
        <v>72</v>
      </c>
      <c r="AY171" s="221" t="s">
        <v>130</v>
      </c>
    </row>
    <row r="172" spans="1:65" s="13" customFormat="1" ht="11.25">
      <c r="B172" s="200"/>
      <c r="C172" s="201"/>
      <c r="D172" s="202" t="s">
        <v>140</v>
      </c>
      <c r="E172" s="203" t="s">
        <v>19</v>
      </c>
      <c r="F172" s="204" t="s">
        <v>224</v>
      </c>
      <c r="G172" s="201"/>
      <c r="H172" s="203" t="s">
        <v>19</v>
      </c>
      <c r="I172" s="205"/>
      <c r="J172" s="201"/>
      <c r="K172" s="201"/>
      <c r="L172" s="206"/>
      <c r="M172" s="207"/>
      <c r="N172" s="208"/>
      <c r="O172" s="208"/>
      <c r="P172" s="208"/>
      <c r="Q172" s="208"/>
      <c r="R172" s="208"/>
      <c r="S172" s="208"/>
      <c r="T172" s="209"/>
      <c r="AT172" s="210" t="s">
        <v>140</v>
      </c>
      <c r="AU172" s="210" t="s">
        <v>81</v>
      </c>
      <c r="AV172" s="13" t="s">
        <v>79</v>
      </c>
      <c r="AW172" s="13" t="s">
        <v>34</v>
      </c>
      <c r="AX172" s="13" t="s">
        <v>72</v>
      </c>
      <c r="AY172" s="210" t="s">
        <v>130</v>
      </c>
    </row>
    <row r="173" spans="1:65" s="14" customFormat="1" ht="11.25">
      <c r="B173" s="211"/>
      <c r="C173" s="212"/>
      <c r="D173" s="202" t="s">
        <v>140</v>
      </c>
      <c r="E173" s="213" t="s">
        <v>19</v>
      </c>
      <c r="F173" s="214" t="s">
        <v>225</v>
      </c>
      <c r="G173" s="212"/>
      <c r="H173" s="215">
        <v>1714.0250000000001</v>
      </c>
      <c r="I173" s="216"/>
      <c r="J173" s="212"/>
      <c r="K173" s="212"/>
      <c r="L173" s="217"/>
      <c r="M173" s="218"/>
      <c r="N173" s="219"/>
      <c r="O173" s="219"/>
      <c r="P173" s="219"/>
      <c r="Q173" s="219"/>
      <c r="R173" s="219"/>
      <c r="S173" s="219"/>
      <c r="T173" s="220"/>
      <c r="AT173" s="221" t="s">
        <v>140</v>
      </c>
      <c r="AU173" s="221" t="s">
        <v>81</v>
      </c>
      <c r="AV173" s="14" t="s">
        <v>81</v>
      </c>
      <c r="AW173" s="14" t="s">
        <v>34</v>
      </c>
      <c r="AX173" s="14" t="s">
        <v>72</v>
      </c>
      <c r="AY173" s="221" t="s">
        <v>130</v>
      </c>
    </row>
    <row r="174" spans="1:65" s="13" customFormat="1" ht="11.25">
      <c r="B174" s="200"/>
      <c r="C174" s="201"/>
      <c r="D174" s="202" t="s">
        <v>140</v>
      </c>
      <c r="E174" s="203" t="s">
        <v>19</v>
      </c>
      <c r="F174" s="204" t="s">
        <v>226</v>
      </c>
      <c r="G174" s="201"/>
      <c r="H174" s="203" t="s">
        <v>19</v>
      </c>
      <c r="I174" s="205"/>
      <c r="J174" s="201"/>
      <c r="K174" s="201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140</v>
      </c>
      <c r="AU174" s="210" t="s">
        <v>81</v>
      </c>
      <c r="AV174" s="13" t="s">
        <v>79</v>
      </c>
      <c r="AW174" s="13" t="s">
        <v>34</v>
      </c>
      <c r="AX174" s="13" t="s">
        <v>72</v>
      </c>
      <c r="AY174" s="210" t="s">
        <v>130</v>
      </c>
    </row>
    <row r="175" spans="1:65" s="14" customFormat="1" ht="11.25">
      <c r="B175" s="211"/>
      <c r="C175" s="212"/>
      <c r="D175" s="202" t="s">
        <v>140</v>
      </c>
      <c r="E175" s="213" t="s">
        <v>19</v>
      </c>
      <c r="F175" s="214" t="s">
        <v>227</v>
      </c>
      <c r="G175" s="212"/>
      <c r="H175" s="215">
        <v>424.5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140</v>
      </c>
      <c r="AU175" s="221" t="s">
        <v>81</v>
      </c>
      <c r="AV175" s="14" t="s">
        <v>81</v>
      </c>
      <c r="AW175" s="14" t="s">
        <v>34</v>
      </c>
      <c r="AX175" s="14" t="s">
        <v>72</v>
      </c>
      <c r="AY175" s="221" t="s">
        <v>130</v>
      </c>
    </row>
    <row r="176" spans="1:65" s="15" customFormat="1" ht="11.25">
      <c r="B176" s="222"/>
      <c r="C176" s="223"/>
      <c r="D176" s="202" t="s">
        <v>140</v>
      </c>
      <c r="E176" s="224" t="s">
        <v>19</v>
      </c>
      <c r="F176" s="225" t="s">
        <v>144</v>
      </c>
      <c r="G176" s="223"/>
      <c r="H176" s="226">
        <v>5288.7250000000004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AT176" s="232" t="s">
        <v>140</v>
      </c>
      <c r="AU176" s="232" t="s">
        <v>81</v>
      </c>
      <c r="AV176" s="15" t="s">
        <v>136</v>
      </c>
      <c r="AW176" s="15" t="s">
        <v>34</v>
      </c>
      <c r="AX176" s="15" t="s">
        <v>79</v>
      </c>
      <c r="AY176" s="232" t="s">
        <v>130</v>
      </c>
    </row>
    <row r="177" spans="1:65" s="2" customFormat="1" ht="37.9" customHeight="1">
      <c r="A177" s="36"/>
      <c r="B177" s="37"/>
      <c r="C177" s="181" t="s">
        <v>150</v>
      </c>
      <c r="D177" s="181" t="s">
        <v>132</v>
      </c>
      <c r="E177" s="182" t="s">
        <v>228</v>
      </c>
      <c r="F177" s="183" t="s">
        <v>229</v>
      </c>
      <c r="G177" s="184" t="s">
        <v>162</v>
      </c>
      <c r="H177" s="185">
        <v>280.22500000000002</v>
      </c>
      <c r="I177" s="186"/>
      <c r="J177" s="187">
        <f>ROUND(I177*H177,2)</f>
        <v>0</v>
      </c>
      <c r="K177" s="188"/>
      <c r="L177" s="41"/>
      <c r="M177" s="189" t="s">
        <v>19</v>
      </c>
      <c r="N177" s="190" t="s">
        <v>43</v>
      </c>
      <c r="O177" s="66"/>
      <c r="P177" s="191">
        <f>O177*H177</f>
        <v>0</v>
      </c>
      <c r="Q177" s="191">
        <v>0</v>
      </c>
      <c r="R177" s="191">
        <f>Q177*H177</f>
        <v>0</v>
      </c>
      <c r="S177" s="191">
        <v>0</v>
      </c>
      <c r="T177" s="192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3" t="s">
        <v>136</v>
      </c>
      <c r="AT177" s="193" t="s">
        <v>132</v>
      </c>
      <c r="AU177" s="193" t="s">
        <v>81</v>
      </c>
      <c r="AY177" s="19" t="s">
        <v>130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19" t="s">
        <v>79</v>
      </c>
      <c r="BK177" s="194">
        <f>ROUND(I177*H177,2)</f>
        <v>0</v>
      </c>
      <c r="BL177" s="19" t="s">
        <v>136</v>
      </c>
      <c r="BM177" s="193" t="s">
        <v>230</v>
      </c>
    </row>
    <row r="178" spans="1:65" s="2" customFormat="1" ht="11.25">
      <c r="A178" s="36"/>
      <c r="B178" s="37"/>
      <c r="C178" s="38"/>
      <c r="D178" s="195" t="s">
        <v>138</v>
      </c>
      <c r="E178" s="38"/>
      <c r="F178" s="196" t="s">
        <v>231</v>
      </c>
      <c r="G178" s="38"/>
      <c r="H178" s="38"/>
      <c r="I178" s="197"/>
      <c r="J178" s="38"/>
      <c r="K178" s="38"/>
      <c r="L178" s="41"/>
      <c r="M178" s="198"/>
      <c r="N178" s="199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138</v>
      </c>
      <c r="AU178" s="19" t="s">
        <v>81</v>
      </c>
    </row>
    <row r="179" spans="1:65" s="13" customFormat="1" ht="11.25">
      <c r="B179" s="200"/>
      <c r="C179" s="201"/>
      <c r="D179" s="202" t="s">
        <v>140</v>
      </c>
      <c r="E179" s="203" t="s">
        <v>19</v>
      </c>
      <c r="F179" s="204" t="s">
        <v>157</v>
      </c>
      <c r="G179" s="201"/>
      <c r="H179" s="203" t="s">
        <v>19</v>
      </c>
      <c r="I179" s="205"/>
      <c r="J179" s="201"/>
      <c r="K179" s="201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140</v>
      </c>
      <c r="AU179" s="210" t="s">
        <v>81</v>
      </c>
      <c r="AV179" s="13" t="s">
        <v>79</v>
      </c>
      <c r="AW179" s="13" t="s">
        <v>34</v>
      </c>
      <c r="AX179" s="13" t="s">
        <v>72</v>
      </c>
      <c r="AY179" s="210" t="s">
        <v>130</v>
      </c>
    </row>
    <row r="180" spans="1:65" s="13" customFormat="1" ht="11.25">
      <c r="B180" s="200"/>
      <c r="C180" s="201"/>
      <c r="D180" s="202" t="s">
        <v>140</v>
      </c>
      <c r="E180" s="203" t="s">
        <v>19</v>
      </c>
      <c r="F180" s="204" t="s">
        <v>232</v>
      </c>
      <c r="G180" s="201"/>
      <c r="H180" s="203" t="s">
        <v>19</v>
      </c>
      <c r="I180" s="205"/>
      <c r="J180" s="201"/>
      <c r="K180" s="201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140</v>
      </c>
      <c r="AU180" s="210" t="s">
        <v>81</v>
      </c>
      <c r="AV180" s="13" t="s">
        <v>79</v>
      </c>
      <c r="AW180" s="13" t="s">
        <v>34</v>
      </c>
      <c r="AX180" s="13" t="s">
        <v>72</v>
      </c>
      <c r="AY180" s="210" t="s">
        <v>130</v>
      </c>
    </row>
    <row r="181" spans="1:65" s="13" customFormat="1" ht="11.25">
      <c r="B181" s="200"/>
      <c r="C181" s="201"/>
      <c r="D181" s="202" t="s">
        <v>140</v>
      </c>
      <c r="E181" s="203" t="s">
        <v>19</v>
      </c>
      <c r="F181" s="204" t="s">
        <v>233</v>
      </c>
      <c r="G181" s="201"/>
      <c r="H181" s="203" t="s">
        <v>19</v>
      </c>
      <c r="I181" s="205"/>
      <c r="J181" s="201"/>
      <c r="K181" s="201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140</v>
      </c>
      <c r="AU181" s="210" t="s">
        <v>81</v>
      </c>
      <c r="AV181" s="13" t="s">
        <v>79</v>
      </c>
      <c r="AW181" s="13" t="s">
        <v>34</v>
      </c>
      <c r="AX181" s="13" t="s">
        <v>72</v>
      </c>
      <c r="AY181" s="210" t="s">
        <v>130</v>
      </c>
    </row>
    <row r="182" spans="1:65" s="14" customFormat="1" ht="11.25">
      <c r="B182" s="211"/>
      <c r="C182" s="212"/>
      <c r="D182" s="202" t="s">
        <v>140</v>
      </c>
      <c r="E182" s="213" t="s">
        <v>19</v>
      </c>
      <c r="F182" s="214" t="s">
        <v>234</v>
      </c>
      <c r="G182" s="212"/>
      <c r="H182" s="215">
        <v>228.3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140</v>
      </c>
      <c r="AU182" s="221" t="s">
        <v>81</v>
      </c>
      <c r="AV182" s="14" t="s">
        <v>81</v>
      </c>
      <c r="AW182" s="14" t="s">
        <v>34</v>
      </c>
      <c r="AX182" s="14" t="s">
        <v>72</v>
      </c>
      <c r="AY182" s="221" t="s">
        <v>130</v>
      </c>
    </row>
    <row r="183" spans="1:65" s="14" customFormat="1" ht="11.25">
      <c r="B183" s="211"/>
      <c r="C183" s="212"/>
      <c r="D183" s="202" t="s">
        <v>140</v>
      </c>
      <c r="E183" s="213" t="s">
        <v>19</v>
      </c>
      <c r="F183" s="214" t="s">
        <v>235</v>
      </c>
      <c r="G183" s="212"/>
      <c r="H183" s="215">
        <v>26.925000000000001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140</v>
      </c>
      <c r="AU183" s="221" t="s">
        <v>81</v>
      </c>
      <c r="AV183" s="14" t="s">
        <v>81</v>
      </c>
      <c r="AW183" s="14" t="s">
        <v>34</v>
      </c>
      <c r="AX183" s="14" t="s">
        <v>72</v>
      </c>
      <c r="AY183" s="221" t="s">
        <v>130</v>
      </c>
    </row>
    <row r="184" spans="1:65" s="14" customFormat="1" ht="11.25">
      <c r="B184" s="211"/>
      <c r="C184" s="212"/>
      <c r="D184" s="202" t="s">
        <v>140</v>
      </c>
      <c r="E184" s="213" t="s">
        <v>19</v>
      </c>
      <c r="F184" s="214" t="s">
        <v>236</v>
      </c>
      <c r="G184" s="212"/>
      <c r="H184" s="215">
        <v>25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140</v>
      </c>
      <c r="AU184" s="221" t="s">
        <v>81</v>
      </c>
      <c r="AV184" s="14" t="s">
        <v>81</v>
      </c>
      <c r="AW184" s="14" t="s">
        <v>34</v>
      </c>
      <c r="AX184" s="14" t="s">
        <v>72</v>
      </c>
      <c r="AY184" s="221" t="s">
        <v>130</v>
      </c>
    </row>
    <row r="185" spans="1:65" s="15" customFormat="1" ht="11.25">
      <c r="B185" s="222"/>
      <c r="C185" s="223"/>
      <c r="D185" s="202" t="s">
        <v>140</v>
      </c>
      <c r="E185" s="224" t="s">
        <v>19</v>
      </c>
      <c r="F185" s="225" t="s">
        <v>144</v>
      </c>
      <c r="G185" s="223"/>
      <c r="H185" s="226">
        <v>280.22500000000002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140</v>
      </c>
      <c r="AU185" s="232" t="s">
        <v>81</v>
      </c>
      <c r="AV185" s="15" t="s">
        <v>136</v>
      </c>
      <c r="AW185" s="15" t="s">
        <v>34</v>
      </c>
      <c r="AX185" s="15" t="s">
        <v>79</v>
      </c>
      <c r="AY185" s="232" t="s">
        <v>130</v>
      </c>
    </row>
    <row r="186" spans="1:65" s="2" customFormat="1" ht="37.9" customHeight="1">
      <c r="A186" s="36"/>
      <c r="B186" s="37"/>
      <c r="C186" s="181" t="s">
        <v>237</v>
      </c>
      <c r="D186" s="181" t="s">
        <v>132</v>
      </c>
      <c r="E186" s="182" t="s">
        <v>238</v>
      </c>
      <c r="F186" s="183" t="s">
        <v>239</v>
      </c>
      <c r="G186" s="184" t="s">
        <v>162</v>
      </c>
      <c r="H186" s="185">
        <v>1401.125</v>
      </c>
      <c r="I186" s="186"/>
      <c r="J186" s="187">
        <f>ROUND(I186*H186,2)</f>
        <v>0</v>
      </c>
      <c r="K186" s="188"/>
      <c r="L186" s="41"/>
      <c r="M186" s="189" t="s">
        <v>19</v>
      </c>
      <c r="N186" s="190" t="s">
        <v>43</v>
      </c>
      <c r="O186" s="66"/>
      <c r="P186" s="191">
        <f>O186*H186</f>
        <v>0</v>
      </c>
      <c r="Q186" s="191">
        <v>0</v>
      </c>
      <c r="R186" s="191">
        <f>Q186*H186</f>
        <v>0</v>
      </c>
      <c r="S186" s="191">
        <v>0</v>
      </c>
      <c r="T186" s="192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3" t="s">
        <v>136</v>
      </c>
      <c r="AT186" s="193" t="s">
        <v>132</v>
      </c>
      <c r="AU186" s="193" t="s">
        <v>81</v>
      </c>
      <c r="AY186" s="19" t="s">
        <v>130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19" t="s">
        <v>79</v>
      </c>
      <c r="BK186" s="194">
        <f>ROUND(I186*H186,2)</f>
        <v>0</v>
      </c>
      <c r="BL186" s="19" t="s">
        <v>136</v>
      </c>
      <c r="BM186" s="193" t="s">
        <v>240</v>
      </c>
    </row>
    <row r="187" spans="1:65" s="2" customFormat="1" ht="11.25">
      <c r="A187" s="36"/>
      <c r="B187" s="37"/>
      <c r="C187" s="38"/>
      <c r="D187" s="195" t="s">
        <v>138</v>
      </c>
      <c r="E187" s="38"/>
      <c r="F187" s="196" t="s">
        <v>241</v>
      </c>
      <c r="G187" s="38"/>
      <c r="H187" s="38"/>
      <c r="I187" s="197"/>
      <c r="J187" s="38"/>
      <c r="K187" s="38"/>
      <c r="L187" s="41"/>
      <c r="M187" s="198"/>
      <c r="N187" s="199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138</v>
      </c>
      <c r="AU187" s="19" t="s">
        <v>81</v>
      </c>
    </row>
    <row r="188" spans="1:65" s="13" customFormat="1" ht="11.25">
      <c r="B188" s="200"/>
      <c r="C188" s="201"/>
      <c r="D188" s="202" t="s">
        <v>140</v>
      </c>
      <c r="E188" s="203" t="s">
        <v>19</v>
      </c>
      <c r="F188" s="204" t="s">
        <v>157</v>
      </c>
      <c r="G188" s="201"/>
      <c r="H188" s="203" t="s">
        <v>19</v>
      </c>
      <c r="I188" s="205"/>
      <c r="J188" s="201"/>
      <c r="K188" s="201"/>
      <c r="L188" s="206"/>
      <c r="M188" s="207"/>
      <c r="N188" s="208"/>
      <c r="O188" s="208"/>
      <c r="P188" s="208"/>
      <c r="Q188" s="208"/>
      <c r="R188" s="208"/>
      <c r="S188" s="208"/>
      <c r="T188" s="209"/>
      <c r="AT188" s="210" t="s">
        <v>140</v>
      </c>
      <c r="AU188" s="210" t="s">
        <v>81</v>
      </c>
      <c r="AV188" s="13" t="s">
        <v>79</v>
      </c>
      <c r="AW188" s="13" t="s">
        <v>34</v>
      </c>
      <c r="AX188" s="13" t="s">
        <v>72</v>
      </c>
      <c r="AY188" s="210" t="s">
        <v>130</v>
      </c>
    </row>
    <row r="189" spans="1:65" s="13" customFormat="1" ht="11.25">
      <c r="B189" s="200"/>
      <c r="C189" s="201"/>
      <c r="D189" s="202" t="s">
        <v>140</v>
      </c>
      <c r="E189" s="203" t="s">
        <v>19</v>
      </c>
      <c r="F189" s="204" t="s">
        <v>242</v>
      </c>
      <c r="G189" s="201"/>
      <c r="H189" s="203" t="s">
        <v>19</v>
      </c>
      <c r="I189" s="205"/>
      <c r="J189" s="201"/>
      <c r="K189" s="201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140</v>
      </c>
      <c r="AU189" s="210" t="s">
        <v>81</v>
      </c>
      <c r="AV189" s="13" t="s">
        <v>79</v>
      </c>
      <c r="AW189" s="13" t="s">
        <v>34</v>
      </c>
      <c r="AX189" s="13" t="s">
        <v>72</v>
      </c>
      <c r="AY189" s="210" t="s">
        <v>130</v>
      </c>
    </row>
    <row r="190" spans="1:65" s="14" customFormat="1" ht="11.25">
      <c r="B190" s="211"/>
      <c r="C190" s="212"/>
      <c r="D190" s="202" t="s">
        <v>140</v>
      </c>
      <c r="E190" s="213" t="s">
        <v>19</v>
      </c>
      <c r="F190" s="214" t="s">
        <v>243</v>
      </c>
      <c r="G190" s="212"/>
      <c r="H190" s="215">
        <v>1401.125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140</v>
      </c>
      <c r="AU190" s="221" t="s">
        <v>81</v>
      </c>
      <c r="AV190" s="14" t="s">
        <v>81</v>
      </c>
      <c r="AW190" s="14" t="s">
        <v>34</v>
      </c>
      <c r="AX190" s="14" t="s">
        <v>72</v>
      </c>
      <c r="AY190" s="221" t="s">
        <v>130</v>
      </c>
    </row>
    <row r="191" spans="1:65" s="15" customFormat="1" ht="11.25">
      <c r="B191" s="222"/>
      <c r="C191" s="223"/>
      <c r="D191" s="202" t="s">
        <v>140</v>
      </c>
      <c r="E191" s="224" t="s">
        <v>19</v>
      </c>
      <c r="F191" s="225" t="s">
        <v>144</v>
      </c>
      <c r="G191" s="223"/>
      <c r="H191" s="226">
        <v>1401.125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140</v>
      </c>
      <c r="AU191" s="232" t="s">
        <v>81</v>
      </c>
      <c r="AV191" s="15" t="s">
        <v>136</v>
      </c>
      <c r="AW191" s="15" t="s">
        <v>34</v>
      </c>
      <c r="AX191" s="15" t="s">
        <v>79</v>
      </c>
      <c r="AY191" s="232" t="s">
        <v>130</v>
      </c>
    </row>
    <row r="192" spans="1:65" s="2" customFormat="1" ht="24.2" customHeight="1">
      <c r="A192" s="36"/>
      <c r="B192" s="37"/>
      <c r="C192" s="181" t="s">
        <v>244</v>
      </c>
      <c r="D192" s="181" t="s">
        <v>132</v>
      </c>
      <c r="E192" s="182" t="s">
        <v>245</v>
      </c>
      <c r="F192" s="183" t="s">
        <v>246</v>
      </c>
      <c r="G192" s="184" t="s">
        <v>162</v>
      </c>
      <c r="H192" s="185">
        <v>4222.2250000000004</v>
      </c>
      <c r="I192" s="186"/>
      <c r="J192" s="187">
        <f>ROUND(I192*H192,2)</f>
        <v>0</v>
      </c>
      <c r="K192" s="188"/>
      <c r="L192" s="41"/>
      <c r="M192" s="189" t="s">
        <v>19</v>
      </c>
      <c r="N192" s="190" t="s">
        <v>43</v>
      </c>
      <c r="O192" s="66"/>
      <c r="P192" s="191">
        <f>O192*H192</f>
        <v>0</v>
      </c>
      <c r="Q192" s="191">
        <v>0</v>
      </c>
      <c r="R192" s="191">
        <f>Q192*H192</f>
        <v>0</v>
      </c>
      <c r="S192" s="191">
        <v>0</v>
      </c>
      <c r="T192" s="192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3" t="s">
        <v>136</v>
      </c>
      <c r="AT192" s="193" t="s">
        <v>132</v>
      </c>
      <c r="AU192" s="193" t="s">
        <v>81</v>
      </c>
      <c r="AY192" s="19" t="s">
        <v>130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19" t="s">
        <v>79</v>
      </c>
      <c r="BK192" s="194">
        <f>ROUND(I192*H192,2)</f>
        <v>0</v>
      </c>
      <c r="BL192" s="19" t="s">
        <v>136</v>
      </c>
      <c r="BM192" s="193" t="s">
        <v>247</v>
      </c>
    </row>
    <row r="193" spans="1:65" s="2" customFormat="1" ht="11.25">
      <c r="A193" s="36"/>
      <c r="B193" s="37"/>
      <c r="C193" s="38"/>
      <c r="D193" s="195" t="s">
        <v>138</v>
      </c>
      <c r="E193" s="38"/>
      <c r="F193" s="196" t="s">
        <v>248</v>
      </c>
      <c r="G193" s="38"/>
      <c r="H193" s="38"/>
      <c r="I193" s="197"/>
      <c r="J193" s="38"/>
      <c r="K193" s="38"/>
      <c r="L193" s="41"/>
      <c r="M193" s="198"/>
      <c r="N193" s="199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138</v>
      </c>
      <c r="AU193" s="19" t="s">
        <v>81</v>
      </c>
    </row>
    <row r="194" spans="1:65" s="13" customFormat="1" ht="11.25">
      <c r="B194" s="200"/>
      <c r="C194" s="201"/>
      <c r="D194" s="202" t="s">
        <v>140</v>
      </c>
      <c r="E194" s="203" t="s">
        <v>19</v>
      </c>
      <c r="F194" s="204" t="s">
        <v>157</v>
      </c>
      <c r="G194" s="201"/>
      <c r="H194" s="203" t="s">
        <v>19</v>
      </c>
      <c r="I194" s="205"/>
      <c r="J194" s="201"/>
      <c r="K194" s="201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140</v>
      </c>
      <c r="AU194" s="210" t="s">
        <v>81</v>
      </c>
      <c r="AV194" s="13" t="s">
        <v>79</v>
      </c>
      <c r="AW194" s="13" t="s">
        <v>34</v>
      </c>
      <c r="AX194" s="13" t="s">
        <v>72</v>
      </c>
      <c r="AY194" s="210" t="s">
        <v>130</v>
      </c>
    </row>
    <row r="195" spans="1:65" s="13" customFormat="1" ht="11.25">
      <c r="B195" s="200"/>
      <c r="C195" s="201"/>
      <c r="D195" s="202" t="s">
        <v>140</v>
      </c>
      <c r="E195" s="203" t="s">
        <v>19</v>
      </c>
      <c r="F195" s="204" t="s">
        <v>249</v>
      </c>
      <c r="G195" s="201"/>
      <c r="H195" s="203" t="s">
        <v>19</v>
      </c>
      <c r="I195" s="205"/>
      <c r="J195" s="201"/>
      <c r="K195" s="201"/>
      <c r="L195" s="206"/>
      <c r="M195" s="207"/>
      <c r="N195" s="208"/>
      <c r="O195" s="208"/>
      <c r="P195" s="208"/>
      <c r="Q195" s="208"/>
      <c r="R195" s="208"/>
      <c r="S195" s="208"/>
      <c r="T195" s="209"/>
      <c r="AT195" s="210" t="s">
        <v>140</v>
      </c>
      <c r="AU195" s="210" t="s">
        <v>81</v>
      </c>
      <c r="AV195" s="13" t="s">
        <v>79</v>
      </c>
      <c r="AW195" s="13" t="s">
        <v>34</v>
      </c>
      <c r="AX195" s="13" t="s">
        <v>72</v>
      </c>
      <c r="AY195" s="210" t="s">
        <v>130</v>
      </c>
    </row>
    <row r="196" spans="1:65" s="14" customFormat="1" ht="11.25">
      <c r="B196" s="211"/>
      <c r="C196" s="212"/>
      <c r="D196" s="202" t="s">
        <v>140</v>
      </c>
      <c r="E196" s="213" t="s">
        <v>19</v>
      </c>
      <c r="F196" s="214" t="s">
        <v>250</v>
      </c>
      <c r="G196" s="212"/>
      <c r="H196" s="215">
        <v>75</v>
      </c>
      <c r="I196" s="216"/>
      <c r="J196" s="212"/>
      <c r="K196" s="212"/>
      <c r="L196" s="217"/>
      <c r="M196" s="218"/>
      <c r="N196" s="219"/>
      <c r="O196" s="219"/>
      <c r="P196" s="219"/>
      <c r="Q196" s="219"/>
      <c r="R196" s="219"/>
      <c r="S196" s="219"/>
      <c r="T196" s="220"/>
      <c r="AT196" s="221" t="s">
        <v>140</v>
      </c>
      <c r="AU196" s="221" t="s">
        <v>81</v>
      </c>
      <c r="AV196" s="14" t="s">
        <v>81</v>
      </c>
      <c r="AW196" s="14" t="s">
        <v>34</v>
      </c>
      <c r="AX196" s="14" t="s">
        <v>72</v>
      </c>
      <c r="AY196" s="221" t="s">
        <v>130</v>
      </c>
    </row>
    <row r="197" spans="1:65" s="13" customFormat="1" ht="11.25">
      <c r="B197" s="200"/>
      <c r="C197" s="201"/>
      <c r="D197" s="202" t="s">
        <v>140</v>
      </c>
      <c r="E197" s="203" t="s">
        <v>19</v>
      </c>
      <c r="F197" s="204" t="s">
        <v>251</v>
      </c>
      <c r="G197" s="201"/>
      <c r="H197" s="203" t="s">
        <v>19</v>
      </c>
      <c r="I197" s="205"/>
      <c r="J197" s="201"/>
      <c r="K197" s="201"/>
      <c r="L197" s="206"/>
      <c r="M197" s="207"/>
      <c r="N197" s="208"/>
      <c r="O197" s="208"/>
      <c r="P197" s="208"/>
      <c r="Q197" s="208"/>
      <c r="R197" s="208"/>
      <c r="S197" s="208"/>
      <c r="T197" s="209"/>
      <c r="AT197" s="210" t="s">
        <v>140</v>
      </c>
      <c r="AU197" s="210" t="s">
        <v>81</v>
      </c>
      <c r="AV197" s="13" t="s">
        <v>79</v>
      </c>
      <c r="AW197" s="13" t="s">
        <v>34</v>
      </c>
      <c r="AX197" s="13" t="s">
        <v>72</v>
      </c>
      <c r="AY197" s="210" t="s">
        <v>130</v>
      </c>
    </row>
    <row r="198" spans="1:65" s="14" customFormat="1" ht="11.25">
      <c r="B198" s="211"/>
      <c r="C198" s="212"/>
      <c r="D198" s="202" t="s">
        <v>140</v>
      </c>
      <c r="E198" s="213" t="s">
        <v>19</v>
      </c>
      <c r="F198" s="214" t="s">
        <v>252</v>
      </c>
      <c r="G198" s="212"/>
      <c r="H198" s="215">
        <v>2203</v>
      </c>
      <c r="I198" s="216"/>
      <c r="J198" s="212"/>
      <c r="K198" s="212"/>
      <c r="L198" s="217"/>
      <c r="M198" s="218"/>
      <c r="N198" s="219"/>
      <c r="O198" s="219"/>
      <c r="P198" s="219"/>
      <c r="Q198" s="219"/>
      <c r="R198" s="219"/>
      <c r="S198" s="219"/>
      <c r="T198" s="220"/>
      <c r="AT198" s="221" t="s">
        <v>140</v>
      </c>
      <c r="AU198" s="221" t="s">
        <v>81</v>
      </c>
      <c r="AV198" s="14" t="s">
        <v>81</v>
      </c>
      <c r="AW198" s="14" t="s">
        <v>34</v>
      </c>
      <c r="AX198" s="14" t="s">
        <v>72</v>
      </c>
      <c r="AY198" s="221" t="s">
        <v>130</v>
      </c>
    </row>
    <row r="199" spans="1:65" s="13" customFormat="1" ht="11.25">
      <c r="B199" s="200"/>
      <c r="C199" s="201"/>
      <c r="D199" s="202" t="s">
        <v>140</v>
      </c>
      <c r="E199" s="203" t="s">
        <v>19</v>
      </c>
      <c r="F199" s="204" t="s">
        <v>253</v>
      </c>
      <c r="G199" s="201"/>
      <c r="H199" s="203" t="s">
        <v>19</v>
      </c>
      <c r="I199" s="205"/>
      <c r="J199" s="201"/>
      <c r="K199" s="201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140</v>
      </c>
      <c r="AU199" s="210" t="s">
        <v>81</v>
      </c>
      <c r="AV199" s="13" t="s">
        <v>79</v>
      </c>
      <c r="AW199" s="13" t="s">
        <v>34</v>
      </c>
      <c r="AX199" s="13" t="s">
        <v>72</v>
      </c>
      <c r="AY199" s="210" t="s">
        <v>130</v>
      </c>
    </row>
    <row r="200" spans="1:65" s="14" customFormat="1" ht="11.25">
      <c r="B200" s="211"/>
      <c r="C200" s="212"/>
      <c r="D200" s="202" t="s">
        <v>140</v>
      </c>
      <c r="E200" s="213" t="s">
        <v>19</v>
      </c>
      <c r="F200" s="214" t="s">
        <v>254</v>
      </c>
      <c r="G200" s="212"/>
      <c r="H200" s="215">
        <v>1689</v>
      </c>
      <c r="I200" s="216"/>
      <c r="J200" s="212"/>
      <c r="K200" s="212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140</v>
      </c>
      <c r="AU200" s="221" t="s">
        <v>81</v>
      </c>
      <c r="AV200" s="14" t="s">
        <v>81</v>
      </c>
      <c r="AW200" s="14" t="s">
        <v>34</v>
      </c>
      <c r="AX200" s="14" t="s">
        <v>72</v>
      </c>
      <c r="AY200" s="221" t="s">
        <v>130</v>
      </c>
    </row>
    <row r="201" spans="1:65" s="13" customFormat="1" ht="11.25">
      <c r="B201" s="200"/>
      <c r="C201" s="201"/>
      <c r="D201" s="202" t="s">
        <v>140</v>
      </c>
      <c r="E201" s="203" t="s">
        <v>19</v>
      </c>
      <c r="F201" s="204" t="s">
        <v>255</v>
      </c>
      <c r="G201" s="201"/>
      <c r="H201" s="203" t="s">
        <v>19</v>
      </c>
      <c r="I201" s="205"/>
      <c r="J201" s="201"/>
      <c r="K201" s="201"/>
      <c r="L201" s="206"/>
      <c r="M201" s="207"/>
      <c r="N201" s="208"/>
      <c r="O201" s="208"/>
      <c r="P201" s="208"/>
      <c r="Q201" s="208"/>
      <c r="R201" s="208"/>
      <c r="S201" s="208"/>
      <c r="T201" s="209"/>
      <c r="AT201" s="210" t="s">
        <v>140</v>
      </c>
      <c r="AU201" s="210" t="s">
        <v>81</v>
      </c>
      <c r="AV201" s="13" t="s">
        <v>79</v>
      </c>
      <c r="AW201" s="13" t="s">
        <v>34</v>
      </c>
      <c r="AX201" s="13" t="s">
        <v>72</v>
      </c>
      <c r="AY201" s="210" t="s">
        <v>130</v>
      </c>
    </row>
    <row r="202" spans="1:65" s="14" customFormat="1" ht="11.25">
      <c r="B202" s="211"/>
      <c r="C202" s="212"/>
      <c r="D202" s="202" t="s">
        <v>140</v>
      </c>
      <c r="E202" s="213" t="s">
        <v>19</v>
      </c>
      <c r="F202" s="214" t="s">
        <v>234</v>
      </c>
      <c r="G202" s="212"/>
      <c r="H202" s="215">
        <v>228.3</v>
      </c>
      <c r="I202" s="216"/>
      <c r="J202" s="212"/>
      <c r="K202" s="212"/>
      <c r="L202" s="217"/>
      <c r="M202" s="218"/>
      <c r="N202" s="219"/>
      <c r="O202" s="219"/>
      <c r="P202" s="219"/>
      <c r="Q202" s="219"/>
      <c r="R202" s="219"/>
      <c r="S202" s="219"/>
      <c r="T202" s="220"/>
      <c r="AT202" s="221" t="s">
        <v>140</v>
      </c>
      <c r="AU202" s="221" t="s">
        <v>81</v>
      </c>
      <c r="AV202" s="14" t="s">
        <v>81</v>
      </c>
      <c r="AW202" s="14" t="s">
        <v>34</v>
      </c>
      <c r="AX202" s="14" t="s">
        <v>72</v>
      </c>
      <c r="AY202" s="221" t="s">
        <v>130</v>
      </c>
    </row>
    <row r="203" spans="1:65" s="14" customFormat="1" ht="11.25">
      <c r="B203" s="211"/>
      <c r="C203" s="212"/>
      <c r="D203" s="202" t="s">
        <v>140</v>
      </c>
      <c r="E203" s="213" t="s">
        <v>19</v>
      </c>
      <c r="F203" s="214" t="s">
        <v>235</v>
      </c>
      <c r="G203" s="212"/>
      <c r="H203" s="215">
        <v>26.925000000000001</v>
      </c>
      <c r="I203" s="216"/>
      <c r="J203" s="212"/>
      <c r="K203" s="212"/>
      <c r="L203" s="217"/>
      <c r="M203" s="218"/>
      <c r="N203" s="219"/>
      <c r="O203" s="219"/>
      <c r="P203" s="219"/>
      <c r="Q203" s="219"/>
      <c r="R203" s="219"/>
      <c r="S203" s="219"/>
      <c r="T203" s="220"/>
      <c r="AT203" s="221" t="s">
        <v>140</v>
      </c>
      <c r="AU203" s="221" t="s">
        <v>81</v>
      </c>
      <c r="AV203" s="14" t="s">
        <v>81</v>
      </c>
      <c r="AW203" s="14" t="s">
        <v>34</v>
      </c>
      <c r="AX203" s="14" t="s">
        <v>72</v>
      </c>
      <c r="AY203" s="221" t="s">
        <v>130</v>
      </c>
    </row>
    <row r="204" spans="1:65" s="15" customFormat="1" ht="11.25">
      <c r="B204" s="222"/>
      <c r="C204" s="223"/>
      <c r="D204" s="202" t="s">
        <v>140</v>
      </c>
      <c r="E204" s="224" t="s">
        <v>19</v>
      </c>
      <c r="F204" s="225" t="s">
        <v>144</v>
      </c>
      <c r="G204" s="223"/>
      <c r="H204" s="226">
        <v>4222.2250000000004</v>
      </c>
      <c r="I204" s="227"/>
      <c r="J204" s="223"/>
      <c r="K204" s="223"/>
      <c r="L204" s="228"/>
      <c r="M204" s="229"/>
      <c r="N204" s="230"/>
      <c r="O204" s="230"/>
      <c r="P204" s="230"/>
      <c r="Q204" s="230"/>
      <c r="R204" s="230"/>
      <c r="S204" s="230"/>
      <c r="T204" s="231"/>
      <c r="AT204" s="232" t="s">
        <v>140</v>
      </c>
      <c r="AU204" s="232" t="s">
        <v>81</v>
      </c>
      <c r="AV204" s="15" t="s">
        <v>136</v>
      </c>
      <c r="AW204" s="15" t="s">
        <v>34</v>
      </c>
      <c r="AX204" s="15" t="s">
        <v>79</v>
      </c>
      <c r="AY204" s="232" t="s">
        <v>130</v>
      </c>
    </row>
    <row r="205" spans="1:65" s="2" customFormat="1" ht="37.9" customHeight="1">
      <c r="A205" s="36"/>
      <c r="B205" s="37"/>
      <c r="C205" s="181" t="s">
        <v>256</v>
      </c>
      <c r="D205" s="181" t="s">
        <v>132</v>
      </c>
      <c r="E205" s="182" t="s">
        <v>257</v>
      </c>
      <c r="F205" s="183" t="s">
        <v>258</v>
      </c>
      <c r="G205" s="184" t="s">
        <v>162</v>
      </c>
      <c r="H205" s="185">
        <v>1689</v>
      </c>
      <c r="I205" s="186"/>
      <c r="J205" s="187">
        <f>ROUND(I205*H205,2)</f>
        <v>0</v>
      </c>
      <c r="K205" s="188"/>
      <c r="L205" s="41"/>
      <c r="M205" s="189" t="s">
        <v>19</v>
      </c>
      <c r="N205" s="190" t="s">
        <v>43</v>
      </c>
      <c r="O205" s="66"/>
      <c r="P205" s="191">
        <f>O205*H205</f>
        <v>0</v>
      </c>
      <c r="Q205" s="191">
        <v>0</v>
      </c>
      <c r="R205" s="191">
        <f>Q205*H205</f>
        <v>0</v>
      </c>
      <c r="S205" s="191">
        <v>0</v>
      </c>
      <c r="T205" s="192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3" t="s">
        <v>136</v>
      </c>
      <c r="AT205" s="193" t="s">
        <v>132</v>
      </c>
      <c r="AU205" s="193" t="s">
        <v>81</v>
      </c>
      <c r="AY205" s="19" t="s">
        <v>130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19" t="s">
        <v>79</v>
      </c>
      <c r="BK205" s="194">
        <f>ROUND(I205*H205,2)</f>
        <v>0</v>
      </c>
      <c r="BL205" s="19" t="s">
        <v>136</v>
      </c>
      <c r="BM205" s="193" t="s">
        <v>259</v>
      </c>
    </row>
    <row r="206" spans="1:65" s="2" customFormat="1" ht="11.25">
      <c r="A206" s="36"/>
      <c r="B206" s="37"/>
      <c r="C206" s="38"/>
      <c r="D206" s="195" t="s">
        <v>138</v>
      </c>
      <c r="E206" s="38"/>
      <c r="F206" s="196" t="s">
        <v>260</v>
      </c>
      <c r="G206" s="38"/>
      <c r="H206" s="38"/>
      <c r="I206" s="197"/>
      <c r="J206" s="38"/>
      <c r="K206" s="38"/>
      <c r="L206" s="41"/>
      <c r="M206" s="198"/>
      <c r="N206" s="199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138</v>
      </c>
      <c r="AU206" s="19" t="s">
        <v>81</v>
      </c>
    </row>
    <row r="207" spans="1:65" s="13" customFormat="1" ht="11.25">
      <c r="B207" s="200"/>
      <c r="C207" s="201"/>
      <c r="D207" s="202" t="s">
        <v>140</v>
      </c>
      <c r="E207" s="203" t="s">
        <v>19</v>
      </c>
      <c r="F207" s="204" t="s">
        <v>157</v>
      </c>
      <c r="G207" s="201"/>
      <c r="H207" s="203" t="s">
        <v>19</v>
      </c>
      <c r="I207" s="205"/>
      <c r="J207" s="201"/>
      <c r="K207" s="201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140</v>
      </c>
      <c r="AU207" s="210" t="s">
        <v>81</v>
      </c>
      <c r="AV207" s="13" t="s">
        <v>79</v>
      </c>
      <c r="AW207" s="13" t="s">
        <v>34</v>
      </c>
      <c r="AX207" s="13" t="s">
        <v>72</v>
      </c>
      <c r="AY207" s="210" t="s">
        <v>130</v>
      </c>
    </row>
    <row r="208" spans="1:65" s="13" customFormat="1" ht="11.25">
      <c r="B208" s="200"/>
      <c r="C208" s="201"/>
      <c r="D208" s="202" t="s">
        <v>140</v>
      </c>
      <c r="E208" s="203" t="s">
        <v>19</v>
      </c>
      <c r="F208" s="204" t="s">
        <v>261</v>
      </c>
      <c r="G208" s="201"/>
      <c r="H208" s="203" t="s">
        <v>19</v>
      </c>
      <c r="I208" s="205"/>
      <c r="J208" s="201"/>
      <c r="K208" s="201"/>
      <c r="L208" s="206"/>
      <c r="M208" s="207"/>
      <c r="N208" s="208"/>
      <c r="O208" s="208"/>
      <c r="P208" s="208"/>
      <c r="Q208" s="208"/>
      <c r="R208" s="208"/>
      <c r="S208" s="208"/>
      <c r="T208" s="209"/>
      <c r="AT208" s="210" t="s">
        <v>140</v>
      </c>
      <c r="AU208" s="210" t="s">
        <v>81</v>
      </c>
      <c r="AV208" s="13" t="s">
        <v>79</v>
      </c>
      <c r="AW208" s="13" t="s">
        <v>34</v>
      </c>
      <c r="AX208" s="13" t="s">
        <v>72</v>
      </c>
      <c r="AY208" s="210" t="s">
        <v>130</v>
      </c>
    </row>
    <row r="209" spans="1:65" s="14" customFormat="1" ht="11.25">
      <c r="B209" s="211"/>
      <c r="C209" s="212"/>
      <c r="D209" s="202" t="s">
        <v>140</v>
      </c>
      <c r="E209" s="213" t="s">
        <v>19</v>
      </c>
      <c r="F209" s="214" t="s">
        <v>254</v>
      </c>
      <c r="G209" s="212"/>
      <c r="H209" s="215">
        <v>1689</v>
      </c>
      <c r="I209" s="216"/>
      <c r="J209" s="212"/>
      <c r="K209" s="212"/>
      <c r="L209" s="217"/>
      <c r="M209" s="218"/>
      <c r="N209" s="219"/>
      <c r="O209" s="219"/>
      <c r="P209" s="219"/>
      <c r="Q209" s="219"/>
      <c r="R209" s="219"/>
      <c r="S209" s="219"/>
      <c r="T209" s="220"/>
      <c r="AT209" s="221" t="s">
        <v>140</v>
      </c>
      <c r="AU209" s="221" t="s">
        <v>81</v>
      </c>
      <c r="AV209" s="14" t="s">
        <v>81</v>
      </c>
      <c r="AW209" s="14" t="s">
        <v>34</v>
      </c>
      <c r="AX209" s="14" t="s">
        <v>72</v>
      </c>
      <c r="AY209" s="221" t="s">
        <v>130</v>
      </c>
    </row>
    <row r="210" spans="1:65" s="15" customFormat="1" ht="11.25">
      <c r="B210" s="222"/>
      <c r="C210" s="223"/>
      <c r="D210" s="202" t="s">
        <v>140</v>
      </c>
      <c r="E210" s="224" t="s">
        <v>19</v>
      </c>
      <c r="F210" s="225" t="s">
        <v>144</v>
      </c>
      <c r="G210" s="223"/>
      <c r="H210" s="226">
        <v>1689</v>
      </c>
      <c r="I210" s="227"/>
      <c r="J210" s="223"/>
      <c r="K210" s="223"/>
      <c r="L210" s="228"/>
      <c r="M210" s="229"/>
      <c r="N210" s="230"/>
      <c r="O210" s="230"/>
      <c r="P210" s="230"/>
      <c r="Q210" s="230"/>
      <c r="R210" s="230"/>
      <c r="S210" s="230"/>
      <c r="T210" s="231"/>
      <c r="AT210" s="232" t="s">
        <v>140</v>
      </c>
      <c r="AU210" s="232" t="s">
        <v>81</v>
      </c>
      <c r="AV210" s="15" t="s">
        <v>136</v>
      </c>
      <c r="AW210" s="15" t="s">
        <v>34</v>
      </c>
      <c r="AX210" s="15" t="s">
        <v>79</v>
      </c>
      <c r="AY210" s="232" t="s">
        <v>130</v>
      </c>
    </row>
    <row r="211" spans="1:65" s="2" customFormat="1" ht="21.75" customHeight="1">
      <c r="A211" s="36"/>
      <c r="B211" s="37"/>
      <c r="C211" s="181" t="s">
        <v>262</v>
      </c>
      <c r="D211" s="181" t="s">
        <v>132</v>
      </c>
      <c r="E211" s="182" t="s">
        <v>263</v>
      </c>
      <c r="F211" s="183" t="s">
        <v>264</v>
      </c>
      <c r="G211" s="184" t="s">
        <v>154</v>
      </c>
      <c r="H211" s="185">
        <v>2008</v>
      </c>
      <c r="I211" s="186"/>
      <c r="J211" s="187">
        <f>ROUND(I211*H211,2)</f>
        <v>0</v>
      </c>
      <c r="K211" s="188"/>
      <c r="L211" s="41"/>
      <c r="M211" s="189" t="s">
        <v>19</v>
      </c>
      <c r="N211" s="190" t="s">
        <v>43</v>
      </c>
      <c r="O211" s="66"/>
      <c r="P211" s="191">
        <f>O211*H211</f>
        <v>0</v>
      </c>
      <c r="Q211" s="191">
        <v>0</v>
      </c>
      <c r="R211" s="191">
        <f>Q211*H211</f>
        <v>0</v>
      </c>
      <c r="S211" s="191">
        <v>0</v>
      </c>
      <c r="T211" s="192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3" t="s">
        <v>136</v>
      </c>
      <c r="AT211" s="193" t="s">
        <v>132</v>
      </c>
      <c r="AU211" s="193" t="s">
        <v>81</v>
      </c>
      <c r="AY211" s="19" t="s">
        <v>130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19" t="s">
        <v>79</v>
      </c>
      <c r="BK211" s="194">
        <f>ROUND(I211*H211,2)</f>
        <v>0</v>
      </c>
      <c r="BL211" s="19" t="s">
        <v>136</v>
      </c>
      <c r="BM211" s="193" t="s">
        <v>265</v>
      </c>
    </row>
    <row r="212" spans="1:65" s="2" customFormat="1" ht="11.25">
      <c r="A212" s="36"/>
      <c r="B212" s="37"/>
      <c r="C212" s="38"/>
      <c r="D212" s="195" t="s">
        <v>138</v>
      </c>
      <c r="E212" s="38"/>
      <c r="F212" s="196" t="s">
        <v>266</v>
      </c>
      <c r="G212" s="38"/>
      <c r="H212" s="38"/>
      <c r="I212" s="197"/>
      <c r="J212" s="38"/>
      <c r="K212" s="38"/>
      <c r="L212" s="41"/>
      <c r="M212" s="198"/>
      <c r="N212" s="199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138</v>
      </c>
      <c r="AU212" s="19" t="s">
        <v>81</v>
      </c>
    </row>
    <row r="213" spans="1:65" s="13" customFormat="1" ht="11.25">
      <c r="B213" s="200"/>
      <c r="C213" s="201"/>
      <c r="D213" s="202" t="s">
        <v>140</v>
      </c>
      <c r="E213" s="203" t="s">
        <v>19</v>
      </c>
      <c r="F213" s="204" t="s">
        <v>157</v>
      </c>
      <c r="G213" s="201"/>
      <c r="H213" s="203" t="s">
        <v>19</v>
      </c>
      <c r="I213" s="205"/>
      <c r="J213" s="201"/>
      <c r="K213" s="201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140</v>
      </c>
      <c r="AU213" s="210" t="s">
        <v>81</v>
      </c>
      <c r="AV213" s="13" t="s">
        <v>79</v>
      </c>
      <c r="AW213" s="13" t="s">
        <v>34</v>
      </c>
      <c r="AX213" s="13" t="s">
        <v>72</v>
      </c>
      <c r="AY213" s="210" t="s">
        <v>130</v>
      </c>
    </row>
    <row r="214" spans="1:65" s="14" customFormat="1" ht="11.25">
      <c r="B214" s="211"/>
      <c r="C214" s="212"/>
      <c r="D214" s="202" t="s">
        <v>140</v>
      </c>
      <c r="E214" s="213" t="s">
        <v>19</v>
      </c>
      <c r="F214" s="214" t="s">
        <v>267</v>
      </c>
      <c r="G214" s="212"/>
      <c r="H214" s="215">
        <v>2008</v>
      </c>
      <c r="I214" s="216"/>
      <c r="J214" s="212"/>
      <c r="K214" s="212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140</v>
      </c>
      <c r="AU214" s="221" t="s">
        <v>81</v>
      </c>
      <c r="AV214" s="14" t="s">
        <v>81</v>
      </c>
      <c r="AW214" s="14" t="s">
        <v>34</v>
      </c>
      <c r="AX214" s="14" t="s">
        <v>72</v>
      </c>
      <c r="AY214" s="221" t="s">
        <v>130</v>
      </c>
    </row>
    <row r="215" spans="1:65" s="15" customFormat="1" ht="11.25">
      <c r="B215" s="222"/>
      <c r="C215" s="223"/>
      <c r="D215" s="202" t="s">
        <v>140</v>
      </c>
      <c r="E215" s="224" t="s">
        <v>19</v>
      </c>
      <c r="F215" s="225" t="s">
        <v>144</v>
      </c>
      <c r="G215" s="223"/>
      <c r="H215" s="226">
        <v>2008</v>
      </c>
      <c r="I215" s="227"/>
      <c r="J215" s="223"/>
      <c r="K215" s="223"/>
      <c r="L215" s="228"/>
      <c r="M215" s="229"/>
      <c r="N215" s="230"/>
      <c r="O215" s="230"/>
      <c r="P215" s="230"/>
      <c r="Q215" s="230"/>
      <c r="R215" s="230"/>
      <c r="S215" s="230"/>
      <c r="T215" s="231"/>
      <c r="AT215" s="232" t="s">
        <v>140</v>
      </c>
      <c r="AU215" s="232" t="s">
        <v>81</v>
      </c>
      <c r="AV215" s="15" t="s">
        <v>136</v>
      </c>
      <c r="AW215" s="15" t="s">
        <v>34</v>
      </c>
      <c r="AX215" s="15" t="s">
        <v>79</v>
      </c>
      <c r="AY215" s="232" t="s">
        <v>130</v>
      </c>
    </row>
    <row r="216" spans="1:65" s="2" customFormat="1" ht="24.2" customHeight="1">
      <c r="A216" s="36"/>
      <c r="B216" s="37"/>
      <c r="C216" s="181" t="s">
        <v>8</v>
      </c>
      <c r="D216" s="181" t="s">
        <v>132</v>
      </c>
      <c r="E216" s="182" t="s">
        <v>268</v>
      </c>
      <c r="F216" s="183" t="s">
        <v>269</v>
      </c>
      <c r="G216" s="184" t="s">
        <v>154</v>
      </c>
      <c r="H216" s="185">
        <v>2760</v>
      </c>
      <c r="I216" s="186"/>
      <c r="J216" s="187">
        <f>ROUND(I216*H216,2)</f>
        <v>0</v>
      </c>
      <c r="K216" s="188"/>
      <c r="L216" s="41"/>
      <c r="M216" s="189" t="s">
        <v>19</v>
      </c>
      <c r="N216" s="190" t="s">
        <v>43</v>
      </c>
      <c r="O216" s="66"/>
      <c r="P216" s="191">
        <f>O216*H216</f>
        <v>0</v>
      </c>
      <c r="Q216" s="191">
        <v>0</v>
      </c>
      <c r="R216" s="191">
        <f>Q216*H216</f>
        <v>0</v>
      </c>
      <c r="S216" s="191">
        <v>0</v>
      </c>
      <c r="T216" s="192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3" t="s">
        <v>136</v>
      </c>
      <c r="AT216" s="193" t="s">
        <v>132</v>
      </c>
      <c r="AU216" s="193" t="s">
        <v>81</v>
      </c>
      <c r="AY216" s="19" t="s">
        <v>130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19" t="s">
        <v>79</v>
      </c>
      <c r="BK216" s="194">
        <f>ROUND(I216*H216,2)</f>
        <v>0</v>
      </c>
      <c r="BL216" s="19" t="s">
        <v>136</v>
      </c>
      <c r="BM216" s="193" t="s">
        <v>270</v>
      </c>
    </row>
    <row r="217" spans="1:65" s="2" customFormat="1" ht="11.25">
      <c r="A217" s="36"/>
      <c r="B217" s="37"/>
      <c r="C217" s="38"/>
      <c r="D217" s="195" t="s">
        <v>138</v>
      </c>
      <c r="E217" s="38"/>
      <c r="F217" s="196" t="s">
        <v>271</v>
      </c>
      <c r="G217" s="38"/>
      <c r="H217" s="38"/>
      <c r="I217" s="197"/>
      <c r="J217" s="38"/>
      <c r="K217" s="38"/>
      <c r="L217" s="41"/>
      <c r="M217" s="198"/>
      <c r="N217" s="199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138</v>
      </c>
      <c r="AU217" s="19" t="s">
        <v>81</v>
      </c>
    </row>
    <row r="218" spans="1:65" s="13" customFormat="1" ht="11.25">
      <c r="B218" s="200"/>
      <c r="C218" s="201"/>
      <c r="D218" s="202" t="s">
        <v>140</v>
      </c>
      <c r="E218" s="203" t="s">
        <v>19</v>
      </c>
      <c r="F218" s="204" t="s">
        <v>157</v>
      </c>
      <c r="G218" s="201"/>
      <c r="H218" s="203" t="s">
        <v>19</v>
      </c>
      <c r="I218" s="205"/>
      <c r="J218" s="201"/>
      <c r="K218" s="201"/>
      <c r="L218" s="206"/>
      <c r="M218" s="207"/>
      <c r="N218" s="208"/>
      <c r="O218" s="208"/>
      <c r="P218" s="208"/>
      <c r="Q218" s="208"/>
      <c r="R218" s="208"/>
      <c r="S218" s="208"/>
      <c r="T218" s="209"/>
      <c r="AT218" s="210" t="s">
        <v>140</v>
      </c>
      <c r="AU218" s="210" t="s">
        <v>81</v>
      </c>
      <c r="AV218" s="13" t="s">
        <v>79</v>
      </c>
      <c r="AW218" s="13" t="s">
        <v>34</v>
      </c>
      <c r="AX218" s="13" t="s">
        <v>72</v>
      </c>
      <c r="AY218" s="210" t="s">
        <v>130</v>
      </c>
    </row>
    <row r="219" spans="1:65" s="13" customFormat="1" ht="11.25">
      <c r="B219" s="200"/>
      <c r="C219" s="201"/>
      <c r="D219" s="202" t="s">
        <v>140</v>
      </c>
      <c r="E219" s="203" t="s">
        <v>19</v>
      </c>
      <c r="F219" s="204" t="s">
        <v>272</v>
      </c>
      <c r="G219" s="201"/>
      <c r="H219" s="203" t="s">
        <v>19</v>
      </c>
      <c r="I219" s="205"/>
      <c r="J219" s="201"/>
      <c r="K219" s="201"/>
      <c r="L219" s="206"/>
      <c r="M219" s="207"/>
      <c r="N219" s="208"/>
      <c r="O219" s="208"/>
      <c r="P219" s="208"/>
      <c r="Q219" s="208"/>
      <c r="R219" s="208"/>
      <c r="S219" s="208"/>
      <c r="T219" s="209"/>
      <c r="AT219" s="210" t="s">
        <v>140</v>
      </c>
      <c r="AU219" s="210" t="s">
        <v>81</v>
      </c>
      <c r="AV219" s="13" t="s">
        <v>79</v>
      </c>
      <c r="AW219" s="13" t="s">
        <v>34</v>
      </c>
      <c r="AX219" s="13" t="s">
        <v>72</v>
      </c>
      <c r="AY219" s="210" t="s">
        <v>130</v>
      </c>
    </row>
    <row r="220" spans="1:65" s="14" customFormat="1" ht="11.25">
      <c r="B220" s="211"/>
      <c r="C220" s="212"/>
      <c r="D220" s="202" t="s">
        <v>140</v>
      </c>
      <c r="E220" s="213" t="s">
        <v>19</v>
      </c>
      <c r="F220" s="214" t="s">
        <v>273</v>
      </c>
      <c r="G220" s="212"/>
      <c r="H220" s="215">
        <v>2760</v>
      </c>
      <c r="I220" s="216"/>
      <c r="J220" s="212"/>
      <c r="K220" s="212"/>
      <c r="L220" s="217"/>
      <c r="M220" s="218"/>
      <c r="N220" s="219"/>
      <c r="O220" s="219"/>
      <c r="P220" s="219"/>
      <c r="Q220" s="219"/>
      <c r="R220" s="219"/>
      <c r="S220" s="219"/>
      <c r="T220" s="220"/>
      <c r="AT220" s="221" t="s">
        <v>140</v>
      </c>
      <c r="AU220" s="221" t="s">
        <v>81</v>
      </c>
      <c r="AV220" s="14" t="s">
        <v>81</v>
      </c>
      <c r="AW220" s="14" t="s">
        <v>34</v>
      </c>
      <c r="AX220" s="14" t="s">
        <v>72</v>
      </c>
      <c r="AY220" s="221" t="s">
        <v>130</v>
      </c>
    </row>
    <row r="221" spans="1:65" s="15" customFormat="1" ht="11.25">
      <c r="B221" s="222"/>
      <c r="C221" s="223"/>
      <c r="D221" s="202" t="s">
        <v>140</v>
      </c>
      <c r="E221" s="224" t="s">
        <v>19</v>
      </c>
      <c r="F221" s="225" t="s">
        <v>144</v>
      </c>
      <c r="G221" s="223"/>
      <c r="H221" s="226">
        <v>2760</v>
      </c>
      <c r="I221" s="227"/>
      <c r="J221" s="223"/>
      <c r="K221" s="223"/>
      <c r="L221" s="228"/>
      <c r="M221" s="229"/>
      <c r="N221" s="230"/>
      <c r="O221" s="230"/>
      <c r="P221" s="230"/>
      <c r="Q221" s="230"/>
      <c r="R221" s="230"/>
      <c r="S221" s="230"/>
      <c r="T221" s="231"/>
      <c r="AT221" s="232" t="s">
        <v>140</v>
      </c>
      <c r="AU221" s="232" t="s">
        <v>81</v>
      </c>
      <c r="AV221" s="15" t="s">
        <v>136</v>
      </c>
      <c r="AW221" s="15" t="s">
        <v>34</v>
      </c>
      <c r="AX221" s="15" t="s">
        <v>79</v>
      </c>
      <c r="AY221" s="232" t="s">
        <v>130</v>
      </c>
    </row>
    <row r="222" spans="1:65" s="2" customFormat="1" ht="24.2" customHeight="1">
      <c r="A222" s="36"/>
      <c r="B222" s="37"/>
      <c r="C222" s="181" t="s">
        <v>274</v>
      </c>
      <c r="D222" s="181" t="s">
        <v>132</v>
      </c>
      <c r="E222" s="182" t="s">
        <v>275</v>
      </c>
      <c r="F222" s="183" t="s">
        <v>276</v>
      </c>
      <c r="G222" s="184" t="s">
        <v>162</v>
      </c>
      <c r="H222" s="185">
        <v>4864.2250000000004</v>
      </c>
      <c r="I222" s="186"/>
      <c r="J222" s="187">
        <f>ROUND(I222*H222,2)</f>
        <v>0</v>
      </c>
      <c r="K222" s="188"/>
      <c r="L222" s="41"/>
      <c r="M222" s="189" t="s">
        <v>19</v>
      </c>
      <c r="N222" s="190" t="s">
        <v>43</v>
      </c>
      <c r="O222" s="66"/>
      <c r="P222" s="191">
        <f>O222*H222</f>
        <v>0</v>
      </c>
      <c r="Q222" s="191">
        <v>0</v>
      </c>
      <c r="R222" s="191">
        <f>Q222*H222</f>
        <v>0</v>
      </c>
      <c r="S222" s="191">
        <v>0</v>
      </c>
      <c r="T222" s="192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3" t="s">
        <v>136</v>
      </c>
      <c r="AT222" s="193" t="s">
        <v>132</v>
      </c>
      <c r="AU222" s="193" t="s">
        <v>81</v>
      </c>
      <c r="AY222" s="19" t="s">
        <v>130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19" t="s">
        <v>79</v>
      </c>
      <c r="BK222" s="194">
        <f>ROUND(I222*H222,2)</f>
        <v>0</v>
      </c>
      <c r="BL222" s="19" t="s">
        <v>136</v>
      </c>
      <c r="BM222" s="193" t="s">
        <v>277</v>
      </c>
    </row>
    <row r="223" spans="1:65" s="2" customFormat="1" ht="11.25">
      <c r="A223" s="36"/>
      <c r="B223" s="37"/>
      <c r="C223" s="38"/>
      <c r="D223" s="195" t="s">
        <v>138</v>
      </c>
      <c r="E223" s="38"/>
      <c r="F223" s="196" t="s">
        <v>278</v>
      </c>
      <c r="G223" s="38"/>
      <c r="H223" s="38"/>
      <c r="I223" s="197"/>
      <c r="J223" s="38"/>
      <c r="K223" s="38"/>
      <c r="L223" s="41"/>
      <c r="M223" s="198"/>
      <c r="N223" s="199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138</v>
      </c>
      <c r="AU223" s="19" t="s">
        <v>81</v>
      </c>
    </row>
    <row r="224" spans="1:65" s="13" customFormat="1" ht="11.25">
      <c r="B224" s="200"/>
      <c r="C224" s="201"/>
      <c r="D224" s="202" t="s">
        <v>140</v>
      </c>
      <c r="E224" s="203" t="s">
        <v>19</v>
      </c>
      <c r="F224" s="204" t="s">
        <v>157</v>
      </c>
      <c r="G224" s="201"/>
      <c r="H224" s="203" t="s">
        <v>19</v>
      </c>
      <c r="I224" s="205"/>
      <c r="J224" s="201"/>
      <c r="K224" s="201"/>
      <c r="L224" s="206"/>
      <c r="M224" s="207"/>
      <c r="N224" s="208"/>
      <c r="O224" s="208"/>
      <c r="P224" s="208"/>
      <c r="Q224" s="208"/>
      <c r="R224" s="208"/>
      <c r="S224" s="208"/>
      <c r="T224" s="209"/>
      <c r="AT224" s="210" t="s">
        <v>140</v>
      </c>
      <c r="AU224" s="210" t="s">
        <v>81</v>
      </c>
      <c r="AV224" s="13" t="s">
        <v>79</v>
      </c>
      <c r="AW224" s="13" t="s">
        <v>34</v>
      </c>
      <c r="AX224" s="13" t="s">
        <v>72</v>
      </c>
      <c r="AY224" s="210" t="s">
        <v>130</v>
      </c>
    </row>
    <row r="225" spans="1:65" s="13" customFormat="1" ht="11.25">
      <c r="B225" s="200"/>
      <c r="C225" s="201"/>
      <c r="D225" s="202" t="s">
        <v>140</v>
      </c>
      <c r="E225" s="203" t="s">
        <v>19</v>
      </c>
      <c r="F225" s="204" t="s">
        <v>279</v>
      </c>
      <c r="G225" s="201"/>
      <c r="H225" s="203" t="s">
        <v>19</v>
      </c>
      <c r="I225" s="205"/>
      <c r="J225" s="201"/>
      <c r="K225" s="201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140</v>
      </c>
      <c r="AU225" s="210" t="s">
        <v>81</v>
      </c>
      <c r="AV225" s="13" t="s">
        <v>79</v>
      </c>
      <c r="AW225" s="13" t="s">
        <v>34</v>
      </c>
      <c r="AX225" s="13" t="s">
        <v>72</v>
      </c>
      <c r="AY225" s="210" t="s">
        <v>130</v>
      </c>
    </row>
    <row r="226" spans="1:65" s="13" customFormat="1" ht="11.25">
      <c r="B226" s="200"/>
      <c r="C226" s="201"/>
      <c r="D226" s="202" t="s">
        <v>140</v>
      </c>
      <c r="E226" s="203" t="s">
        <v>19</v>
      </c>
      <c r="F226" s="204" t="s">
        <v>280</v>
      </c>
      <c r="G226" s="201"/>
      <c r="H226" s="203" t="s">
        <v>19</v>
      </c>
      <c r="I226" s="205"/>
      <c r="J226" s="201"/>
      <c r="K226" s="201"/>
      <c r="L226" s="206"/>
      <c r="M226" s="207"/>
      <c r="N226" s="208"/>
      <c r="O226" s="208"/>
      <c r="P226" s="208"/>
      <c r="Q226" s="208"/>
      <c r="R226" s="208"/>
      <c r="S226" s="208"/>
      <c r="T226" s="209"/>
      <c r="AT226" s="210" t="s">
        <v>140</v>
      </c>
      <c r="AU226" s="210" t="s">
        <v>81</v>
      </c>
      <c r="AV226" s="13" t="s">
        <v>79</v>
      </c>
      <c r="AW226" s="13" t="s">
        <v>34</v>
      </c>
      <c r="AX226" s="13" t="s">
        <v>72</v>
      </c>
      <c r="AY226" s="210" t="s">
        <v>130</v>
      </c>
    </row>
    <row r="227" spans="1:65" s="14" customFormat="1" ht="11.25">
      <c r="B227" s="211"/>
      <c r="C227" s="212"/>
      <c r="D227" s="202" t="s">
        <v>140</v>
      </c>
      <c r="E227" s="213" t="s">
        <v>19</v>
      </c>
      <c r="F227" s="214" t="s">
        <v>281</v>
      </c>
      <c r="G227" s="212"/>
      <c r="H227" s="215">
        <v>1448.7</v>
      </c>
      <c r="I227" s="216"/>
      <c r="J227" s="212"/>
      <c r="K227" s="212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140</v>
      </c>
      <c r="AU227" s="221" t="s">
        <v>81</v>
      </c>
      <c r="AV227" s="14" t="s">
        <v>81</v>
      </c>
      <c r="AW227" s="14" t="s">
        <v>34</v>
      </c>
      <c r="AX227" s="14" t="s">
        <v>72</v>
      </c>
      <c r="AY227" s="221" t="s">
        <v>130</v>
      </c>
    </row>
    <row r="228" spans="1:65" s="14" customFormat="1" ht="11.25">
      <c r="B228" s="211"/>
      <c r="C228" s="212"/>
      <c r="D228" s="202" t="s">
        <v>140</v>
      </c>
      <c r="E228" s="213" t="s">
        <v>19</v>
      </c>
      <c r="F228" s="214" t="s">
        <v>222</v>
      </c>
      <c r="G228" s="212"/>
      <c r="H228" s="215">
        <v>1522</v>
      </c>
      <c r="I228" s="216"/>
      <c r="J228" s="212"/>
      <c r="K228" s="212"/>
      <c r="L228" s="217"/>
      <c r="M228" s="218"/>
      <c r="N228" s="219"/>
      <c r="O228" s="219"/>
      <c r="P228" s="219"/>
      <c r="Q228" s="219"/>
      <c r="R228" s="219"/>
      <c r="S228" s="219"/>
      <c r="T228" s="220"/>
      <c r="AT228" s="221" t="s">
        <v>140</v>
      </c>
      <c r="AU228" s="221" t="s">
        <v>81</v>
      </c>
      <c r="AV228" s="14" t="s">
        <v>81</v>
      </c>
      <c r="AW228" s="14" t="s">
        <v>34</v>
      </c>
      <c r="AX228" s="14" t="s">
        <v>72</v>
      </c>
      <c r="AY228" s="221" t="s">
        <v>130</v>
      </c>
    </row>
    <row r="229" spans="1:65" s="14" customFormat="1" ht="11.25">
      <c r="B229" s="211"/>
      <c r="C229" s="212"/>
      <c r="D229" s="202" t="s">
        <v>140</v>
      </c>
      <c r="E229" s="213" t="s">
        <v>19</v>
      </c>
      <c r="F229" s="214" t="s">
        <v>223</v>
      </c>
      <c r="G229" s="212"/>
      <c r="H229" s="215">
        <v>179.5</v>
      </c>
      <c r="I229" s="216"/>
      <c r="J229" s="212"/>
      <c r="K229" s="212"/>
      <c r="L229" s="217"/>
      <c r="M229" s="218"/>
      <c r="N229" s="219"/>
      <c r="O229" s="219"/>
      <c r="P229" s="219"/>
      <c r="Q229" s="219"/>
      <c r="R229" s="219"/>
      <c r="S229" s="219"/>
      <c r="T229" s="220"/>
      <c r="AT229" s="221" t="s">
        <v>140</v>
      </c>
      <c r="AU229" s="221" t="s">
        <v>81</v>
      </c>
      <c r="AV229" s="14" t="s">
        <v>81</v>
      </c>
      <c r="AW229" s="14" t="s">
        <v>34</v>
      </c>
      <c r="AX229" s="14" t="s">
        <v>72</v>
      </c>
      <c r="AY229" s="221" t="s">
        <v>130</v>
      </c>
    </row>
    <row r="230" spans="1:65" s="13" customFormat="1" ht="11.25">
      <c r="B230" s="200"/>
      <c r="C230" s="201"/>
      <c r="D230" s="202" t="s">
        <v>140</v>
      </c>
      <c r="E230" s="203" t="s">
        <v>19</v>
      </c>
      <c r="F230" s="204" t="s">
        <v>282</v>
      </c>
      <c r="G230" s="201"/>
      <c r="H230" s="203" t="s">
        <v>19</v>
      </c>
      <c r="I230" s="205"/>
      <c r="J230" s="201"/>
      <c r="K230" s="201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140</v>
      </c>
      <c r="AU230" s="210" t="s">
        <v>81</v>
      </c>
      <c r="AV230" s="13" t="s">
        <v>79</v>
      </c>
      <c r="AW230" s="13" t="s">
        <v>34</v>
      </c>
      <c r="AX230" s="13" t="s">
        <v>72</v>
      </c>
      <c r="AY230" s="210" t="s">
        <v>130</v>
      </c>
    </row>
    <row r="231" spans="1:65" s="14" customFormat="1" ht="11.25">
      <c r="B231" s="211"/>
      <c r="C231" s="212"/>
      <c r="D231" s="202" t="s">
        <v>140</v>
      </c>
      <c r="E231" s="213" t="s">
        <v>19</v>
      </c>
      <c r="F231" s="214" t="s">
        <v>225</v>
      </c>
      <c r="G231" s="212"/>
      <c r="H231" s="215">
        <v>1714.0250000000001</v>
      </c>
      <c r="I231" s="216"/>
      <c r="J231" s="212"/>
      <c r="K231" s="212"/>
      <c r="L231" s="217"/>
      <c r="M231" s="218"/>
      <c r="N231" s="219"/>
      <c r="O231" s="219"/>
      <c r="P231" s="219"/>
      <c r="Q231" s="219"/>
      <c r="R231" s="219"/>
      <c r="S231" s="219"/>
      <c r="T231" s="220"/>
      <c r="AT231" s="221" t="s">
        <v>140</v>
      </c>
      <c r="AU231" s="221" t="s">
        <v>81</v>
      </c>
      <c r="AV231" s="14" t="s">
        <v>81</v>
      </c>
      <c r="AW231" s="14" t="s">
        <v>34</v>
      </c>
      <c r="AX231" s="14" t="s">
        <v>72</v>
      </c>
      <c r="AY231" s="221" t="s">
        <v>130</v>
      </c>
    </row>
    <row r="232" spans="1:65" s="15" customFormat="1" ht="11.25">
      <c r="B232" s="222"/>
      <c r="C232" s="223"/>
      <c r="D232" s="202" t="s">
        <v>140</v>
      </c>
      <c r="E232" s="224" t="s">
        <v>19</v>
      </c>
      <c r="F232" s="225" t="s">
        <v>144</v>
      </c>
      <c r="G232" s="223"/>
      <c r="H232" s="226">
        <v>4864.2250000000004</v>
      </c>
      <c r="I232" s="227"/>
      <c r="J232" s="223"/>
      <c r="K232" s="223"/>
      <c r="L232" s="228"/>
      <c r="M232" s="229"/>
      <c r="N232" s="230"/>
      <c r="O232" s="230"/>
      <c r="P232" s="230"/>
      <c r="Q232" s="230"/>
      <c r="R232" s="230"/>
      <c r="S232" s="230"/>
      <c r="T232" s="231"/>
      <c r="AT232" s="232" t="s">
        <v>140</v>
      </c>
      <c r="AU232" s="232" t="s">
        <v>81</v>
      </c>
      <c r="AV232" s="15" t="s">
        <v>136</v>
      </c>
      <c r="AW232" s="15" t="s">
        <v>34</v>
      </c>
      <c r="AX232" s="15" t="s">
        <v>79</v>
      </c>
      <c r="AY232" s="232" t="s">
        <v>130</v>
      </c>
    </row>
    <row r="233" spans="1:65" s="2" customFormat="1" ht="24.2" customHeight="1">
      <c r="A233" s="36"/>
      <c r="B233" s="37"/>
      <c r="C233" s="181" t="s">
        <v>283</v>
      </c>
      <c r="D233" s="181" t="s">
        <v>132</v>
      </c>
      <c r="E233" s="182" t="s">
        <v>284</v>
      </c>
      <c r="F233" s="183" t="s">
        <v>285</v>
      </c>
      <c r="G233" s="184" t="s">
        <v>286</v>
      </c>
      <c r="H233" s="185">
        <v>504.40499999999997</v>
      </c>
      <c r="I233" s="186"/>
      <c r="J233" s="187">
        <f>ROUND(I233*H233,2)</f>
        <v>0</v>
      </c>
      <c r="K233" s="188"/>
      <c r="L233" s="41"/>
      <c r="M233" s="189" t="s">
        <v>19</v>
      </c>
      <c r="N233" s="190" t="s">
        <v>43</v>
      </c>
      <c r="O233" s="66"/>
      <c r="P233" s="191">
        <f>O233*H233</f>
        <v>0</v>
      </c>
      <c r="Q233" s="191">
        <v>0</v>
      </c>
      <c r="R233" s="191">
        <f>Q233*H233</f>
        <v>0</v>
      </c>
      <c r="S233" s="191">
        <v>0</v>
      </c>
      <c r="T233" s="192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3" t="s">
        <v>136</v>
      </c>
      <c r="AT233" s="193" t="s">
        <v>132</v>
      </c>
      <c r="AU233" s="193" t="s">
        <v>81</v>
      </c>
      <c r="AY233" s="19" t="s">
        <v>130</v>
      </c>
      <c r="BE233" s="194">
        <f>IF(N233="základní",J233,0)</f>
        <v>0</v>
      </c>
      <c r="BF233" s="194">
        <f>IF(N233="snížená",J233,0)</f>
        <v>0</v>
      </c>
      <c r="BG233" s="194">
        <f>IF(N233="zákl. přenesená",J233,0)</f>
        <v>0</v>
      </c>
      <c r="BH233" s="194">
        <f>IF(N233="sníž. přenesená",J233,0)</f>
        <v>0</v>
      </c>
      <c r="BI233" s="194">
        <f>IF(N233="nulová",J233,0)</f>
        <v>0</v>
      </c>
      <c r="BJ233" s="19" t="s">
        <v>79</v>
      </c>
      <c r="BK233" s="194">
        <f>ROUND(I233*H233,2)</f>
        <v>0</v>
      </c>
      <c r="BL233" s="19" t="s">
        <v>136</v>
      </c>
      <c r="BM233" s="193" t="s">
        <v>287</v>
      </c>
    </row>
    <row r="234" spans="1:65" s="2" customFormat="1" ht="11.25">
      <c r="A234" s="36"/>
      <c r="B234" s="37"/>
      <c r="C234" s="38"/>
      <c r="D234" s="195" t="s">
        <v>138</v>
      </c>
      <c r="E234" s="38"/>
      <c r="F234" s="196" t="s">
        <v>288</v>
      </c>
      <c r="G234" s="38"/>
      <c r="H234" s="38"/>
      <c r="I234" s="197"/>
      <c r="J234" s="38"/>
      <c r="K234" s="38"/>
      <c r="L234" s="41"/>
      <c r="M234" s="198"/>
      <c r="N234" s="199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138</v>
      </c>
      <c r="AU234" s="19" t="s">
        <v>81</v>
      </c>
    </row>
    <row r="235" spans="1:65" s="13" customFormat="1" ht="11.25">
      <c r="B235" s="200"/>
      <c r="C235" s="201"/>
      <c r="D235" s="202" t="s">
        <v>140</v>
      </c>
      <c r="E235" s="203" t="s">
        <v>19</v>
      </c>
      <c r="F235" s="204" t="s">
        <v>157</v>
      </c>
      <c r="G235" s="201"/>
      <c r="H235" s="203" t="s">
        <v>19</v>
      </c>
      <c r="I235" s="205"/>
      <c r="J235" s="201"/>
      <c r="K235" s="201"/>
      <c r="L235" s="206"/>
      <c r="M235" s="207"/>
      <c r="N235" s="208"/>
      <c r="O235" s="208"/>
      <c r="P235" s="208"/>
      <c r="Q235" s="208"/>
      <c r="R235" s="208"/>
      <c r="S235" s="208"/>
      <c r="T235" s="209"/>
      <c r="AT235" s="210" t="s">
        <v>140</v>
      </c>
      <c r="AU235" s="210" t="s">
        <v>81</v>
      </c>
      <c r="AV235" s="13" t="s">
        <v>79</v>
      </c>
      <c r="AW235" s="13" t="s">
        <v>34</v>
      </c>
      <c r="AX235" s="13" t="s">
        <v>72</v>
      </c>
      <c r="AY235" s="210" t="s">
        <v>130</v>
      </c>
    </row>
    <row r="236" spans="1:65" s="13" customFormat="1" ht="11.25">
      <c r="B236" s="200"/>
      <c r="C236" s="201"/>
      <c r="D236" s="202" t="s">
        <v>140</v>
      </c>
      <c r="E236" s="203" t="s">
        <v>19</v>
      </c>
      <c r="F236" s="204" t="s">
        <v>289</v>
      </c>
      <c r="G236" s="201"/>
      <c r="H236" s="203" t="s">
        <v>19</v>
      </c>
      <c r="I236" s="205"/>
      <c r="J236" s="201"/>
      <c r="K236" s="201"/>
      <c r="L236" s="206"/>
      <c r="M236" s="207"/>
      <c r="N236" s="208"/>
      <c r="O236" s="208"/>
      <c r="P236" s="208"/>
      <c r="Q236" s="208"/>
      <c r="R236" s="208"/>
      <c r="S236" s="208"/>
      <c r="T236" s="209"/>
      <c r="AT236" s="210" t="s">
        <v>140</v>
      </c>
      <c r="AU236" s="210" t="s">
        <v>81</v>
      </c>
      <c r="AV236" s="13" t="s">
        <v>79</v>
      </c>
      <c r="AW236" s="13" t="s">
        <v>34</v>
      </c>
      <c r="AX236" s="13" t="s">
        <v>72</v>
      </c>
      <c r="AY236" s="210" t="s">
        <v>130</v>
      </c>
    </row>
    <row r="237" spans="1:65" s="14" customFormat="1" ht="11.25">
      <c r="B237" s="211"/>
      <c r="C237" s="212"/>
      <c r="D237" s="202" t="s">
        <v>140</v>
      </c>
      <c r="E237" s="213" t="s">
        <v>19</v>
      </c>
      <c r="F237" s="214" t="s">
        <v>290</v>
      </c>
      <c r="G237" s="212"/>
      <c r="H237" s="215">
        <v>504.40499999999997</v>
      </c>
      <c r="I237" s="216"/>
      <c r="J237" s="212"/>
      <c r="K237" s="212"/>
      <c r="L237" s="217"/>
      <c r="M237" s="218"/>
      <c r="N237" s="219"/>
      <c r="O237" s="219"/>
      <c r="P237" s="219"/>
      <c r="Q237" s="219"/>
      <c r="R237" s="219"/>
      <c r="S237" s="219"/>
      <c r="T237" s="220"/>
      <c r="AT237" s="221" t="s">
        <v>140</v>
      </c>
      <c r="AU237" s="221" t="s">
        <v>81</v>
      </c>
      <c r="AV237" s="14" t="s">
        <v>81</v>
      </c>
      <c r="AW237" s="14" t="s">
        <v>34</v>
      </c>
      <c r="AX237" s="14" t="s">
        <v>72</v>
      </c>
      <c r="AY237" s="221" t="s">
        <v>130</v>
      </c>
    </row>
    <row r="238" spans="1:65" s="15" customFormat="1" ht="11.25">
      <c r="B238" s="222"/>
      <c r="C238" s="223"/>
      <c r="D238" s="202" t="s">
        <v>140</v>
      </c>
      <c r="E238" s="224" t="s">
        <v>19</v>
      </c>
      <c r="F238" s="225" t="s">
        <v>144</v>
      </c>
      <c r="G238" s="223"/>
      <c r="H238" s="226">
        <v>504.40499999999997</v>
      </c>
      <c r="I238" s="227"/>
      <c r="J238" s="223"/>
      <c r="K238" s="223"/>
      <c r="L238" s="228"/>
      <c r="M238" s="229"/>
      <c r="N238" s="230"/>
      <c r="O238" s="230"/>
      <c r="P238" s="230"/>
      <c r="Q238" s="230"/>
      <c r="R238" s="230"/>
      <c r="S238" s="230"/>
      <c r="T238" s="231"/>
      <c r="AT238" s="232" t="s">
        <v>140</v>
      </c>
      <c r="AU238" s="232" t="s">
        <v>81</v>
      </c>
      <c r="AV238" s="15" t="s">
        <v>136</v>
      </c>
      <c r="AW238" s="15" t="s">
        <v>34</v>
      </c>
      <c r="AX238" s="15" t="s">
        <v>79</v>
      </c>
      <c r="AY238" s="232" t="s">
        <v>130</v>
      </c>
    </row>
    <row r="239" spans="1:65" s="2" customFormat="1" ht="24.2" customHeight="1">
      <c r="A239" s="36"/>
      <c r="B239" s="37"/>
      <c r="C239" s="181" t="s">
        <v>291</v>
      </c>
      <c r="D239" s="181" t="s">
        <v>132</v>
      </c>
      <c r="E239" s="182" t="s">
        <v>292</v>
      </c>
      <c r="F239" s="183" t="s">
        <v>293</v>
      </c>
      <c r="G239" s="184" t="s">
        <v>162</v>
      </c>
      <c r="H239" s="185">
        <v>2295.7199999999998</v>
      </c>
      <c r="I239" s="186"/>
      <c r="J239" s="187">
        <f>ROUND(I239*H239,2)</f>
        <v>0</v>
      </c>
      <c r="K239" s="188"/>
      <c r="L239" s="41"/>
      <c r="M239" s="189" t="s">
        <v>19</v>
      </c>
      <c r="N239" s="190" t="s">
        <v>43</v>
      </c>
      <c r="O239" s="66"/>
      <c r="P239" s="191">
        <f>O239*H239</f>
        <v>0</v>
      </c>
      <c r="Q239" s="191">
        <v>0</v>
      </c>
      <c r="R239" s="191">
        <f>Q239*H239</f>
        <v>0</v>
      </c>
      <c r="S239" s="191">
        <v>0</v>
      </c>
      <c r="T239" s="192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3" t="s">
        <v>136</v>
      </c>
      <c r="AT239" s="193" t="s">
        <v>132</v>
      </c>
      <c r="AU239" s="193" t="s">
        <v>81</v>
      </c>
      <c r="AY239" s="19" t="s">
        <v>130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19" t="s">
        <v>79</v>
      </c>
      <c r="BK239" s="194">
        <f>ROUND(I239*H239,2)</f>
        <v>0</v>
      </c>
      <c r="BL239" s="19" t="s">
        <v>136</v>
      </c>
      <c r="BM239" s="193" t="s">
        <v>294</v>
      </c>
    </row>
    <row r="240" spans="1:65" s="2" customFormat="1" ht="11.25">
      <c r="A240" s="36"/>
      <c r="B240" s="37"/>
      <c r="C240" s="38"/>
      <c r="D240" s="195" t="s">
        <v>138</v>
      </c>
      <c r="E240" s="38"/>
      <c r="F240" s="196" t="s">
        <v>295</v>
      </c>
      <c r="G240" s="38"/>
      <c r="H240" s="38"/>
      <c r="I240" s="197"/>
      <c r="J240" s="38"/>
      <c r="K240" s="38"/>
      <c r="L240" s="41"/>
      <c r="M240" s="198"/>
      <c r="N240" s="199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138</v>
      </c>
      <c r="AU240" s="19" t="s">
        <v>81</v>
      </c>
    </row>
    <row r="241" spans="1:65" s="13" customFormat="1" ht="11.25">
      <c r="B241" s="200"/>
      <c r="C241" s="201"/>
      <c r="D241" s="202" t="s">
        <v>140</v>
      </c>
      <c r="E241" s="203" t="s">
        <v>19</v>
      </c>
      <c r="F241" s="204" t="s">
        <v>157</v>
      </c>
      <c r="G241" s="201"/>
      <c r="H241" s="203" t="s">
        <v>19</v>
      </c>
      <c r="I241" s="205"/>
      <c r="J241" s="201"/>
      <c r="K241" s="201"/>
      <c r="L241" s="206"/>
      <c r="M241" s="207"/>
      <c r="N241" s="208"/>
      <c r="O241" s="208"/>
      <c r="P241" s="208"/>
      <c r="Q241" s="208"/>
      <c r="R241" s="208"/>
      <c r="S241" s="208"/>
      <c r="T241" s="209"/>
      <c r="AT241" s="210" t="s">
        <v>140</v>
      </c>
      <c r="AU241" s="210" t="s">
        <v>81</v>
      </c>
      <c r="AV241" s="13" t="s">
        <v>79</v>
      </c>
      <c r="AW241" s="13" t="s">
        <v>34</v>
      </c>
      <c r="AX241" s="13" t="s">
        <v>72</v>
      </c>
      <c r="AY241" s="210" t="s">
        <v>130</v>
      </c>
    </row>
    <row r="242" spans="1:65" s="13" customFormat="1" ht="11.25">
      <c r="B242" s="200"/>
      <c r="C242" s="201"/>
      <c r="D242" s="202" t="s">
        <v>140</v>
      </c>
      <c r="E242" s="203" t="s">
        <v>19</v>
      </c>
      <c r="F242" s="204" t="s">
        <v>296</v>
      </c>
      <c r="G242" s="201"/>
      <c r="H242" s="203" t="s">
        <v>19</v>
      </c>
      <c r="I242" s="205"/>
      <c r="J242" s="201"/>
      <c r="K242" s="201"/>
      <c r="L242" s="206"/>
      <c r="M242" s="207"/>
      <c r="N242" s="208"/>
      <c r="O242" s="208"/>
      <c r="P242" s="208"/>
      <c r="Q242" s="208"/>
      <c r="R242" s="208"/>
      <c r="S242" s="208"/>
      <c r="T242" s="209"/>
      <c r="AT242" s="210" t="s">
        <v>140</v>
      </c>
      <c r="AU242" s="210" t="s">
        <v>81</v>
      </c>
      <c r="AV242" s="13" t="s">
        <v>79</v>
      </c>
      <c r="AW242" s="13" t="s">
        <v>34</v>
      </c>
      <c r="AX242" s="13" t="s">
        <v>72</v>
      </c>
      <c r="AY242" s="210" t="s">
        <v>130</v>
      </c>
    </row>
    <row r="243" spans="1:65" s="14" customFormat="1" ht="11.25">
      <c r="B243" s="211"/>
      <c r="C243" s="212"/>
      <c r="D243" s="202" t="s">
        <v>140</v>
      </c>
      <c r="E243" s="213" t="s">
        <v>19</v>
      </c>
      <c r="F243" s="214" t="s">
        <v>297</v>
      </c>
      <c r="G243" s="212"/>
      <c r="H243" s="215">
        <v>2203</v>
      </c>
      <c r="I243" s="216"/>
      <c r="J243" s="212"/>
      <c r="K243" s="212"/>
      <c r="L243" s="217"/>
      <c r="M243" s="218"/>
      <c r="N243" s="219"/>
      <c r="O243" s="219"/>
      <c r="P243" s="219"/>
      <c r="Q243" s="219"/>
      <c r="R243" s="219"/>
      <c r="S243" s="219"/>
      <c r="T243" s="220"/>
      <c r="AT243" s="221" t="s">
        <v>140</v>
      </c>
      <c r="AU243" s="221" t="s">
        <v>81</v>
      </c>
      <c r="AV243" s="14" t="s">
        <v>81</v>
      </c>
      <c r="AW243" s="14" t="s">
        <v>34</v>
      </c>
      <c r="AX243" s="14" t="s">
        <v>72</v>
      </c>
      <c r="AY243" s="221" t="s">
        <v>130</v>
      </c>
    </row>
    <row r="244" spans="1:65" s="14" customFormat="1" ht="11.25">
      <c r="B244" s="211"/>
      <c r="C244" s="212"/>
      <c r="D244" s="202" t="s">
        <v>140</v>
      </c>
      <c r="E244" s="213" t="s">
        <v>19</v>
      </c>
      <c r="F244" s="214" t="s">
        <v>250</v>
      </c>
      <c r="G244" s="212"/>
      <c r="H244" s="215">
        <v>75</v>
      </c>
      <c r="I244" s="216"/>
      <c r="J244" s="212"/>
      <c r="K244" s="212"/>
      <c r="L244" s="217"/>
      <c r="M244" s="218"/>
      <c r="N244" s="219"/>
      <c r="O244" s="219"/>
      <c r="P244" s="219"/>
      <c r="Q244" s="219"/>
      <c r="R244" s="219"/>
      <c r="S244" s="219"/>
      <c r="T244" s="220"/>
      <c r="AT244" s="221" t="s">
        <v>140</v>
      </c>
      <c r="AU244" s="221" t="s">
        <v>81</v>
      </c>
      <c r="AV244" s="14" t="s">
        <v>81</v>
      </c>
      <c r="AW244" s="14" t="s">
        <v>34</v>
      </c>
      <c r="AX244" s="14" t="s">
        <v>72</v>
      </c>
      <c r="AY244" s="221" t="s">
        <v>130</v>
      </c>
    </row>
    <row r="245" spans="1:65" s="13" customFormat="1" ht="11.25">
      <c r="B245" s="200"/>
      <c r="C245" s="201"/>
      <c r="D245" s="202" t="s">
        <v>140</v>
      </c>
      <c r="E245" s="203" t="s">
        <v>19</v>
      </c>
      <c r="F245" s="204" t="s">
        <v>190</v>
      </c>
      <c r="G245" s="201"/>
      <c r="H245" s="203" t="s">
        <v>19</v>
      </c>
      <c r="I245" s="205"/>
      <c r="J245" s="201"/>
      <c r="K245" s="201"/>
      <c r="L245" s="206"/>
      <c r="M245" s="207"/>
      <c r="N245" s="208"/>
      <c r="O245" s="208"/>
      <c r="P245" s="208"/>
      <c r="Q245" s="208"/>
      <c r="R245" s="208"/>
      <c r="S245" s="208"/>
      <c r="T245" s="209"/>
      <c r="AT245" s="210" t="s">
        <v>140</v>
      </c>
      <c r="AU245" s="210" t="s">
        <v>81</v>
      </c>
      <c r="AV245" s="13" t="s">
        <v>79</v>
      </c>
      <c r="AW245" s="13" t="s">
        <v>34</v>
      </c>
      <c r="AX245" s="13" t="s">
        <v>72</v>
      </c>
      <c r="AY245" s="210" t="s">
        <v>130</v>
      </c>
    </row>
    <row r="246" spans="1:65" s="14" customFormat="1" ht="11.25">
      <c r="B246" s="211"/>
      <c r="C246" s="212"/>
      <c r="D246" s="202" t="s">
        <v>140</v>
      </c>
      <c r="E246" s="213" t="s">
        <v>19</v>
      </c>
      <c r="F246" s="214" t="s">
        <v>210</v>
      </c>
      <c r="G246" s="212"/>
      <c r="H246" s="215">
        <v>12.96</v>
      </c>
      <c r="I246" s="216"/>
      <c r="J246" s="212"/>
      <c r="K246" s="212"/>
      <c r="L246" s="217"/>
      <c r="M246" s="218"/>
      <c r="N246" s="219"/>
      <c r="O246" s="219"/>
      <c r="P246" s="219"/>
      <c r="Q246" s="219"/>
      <c r="R246" s="219"/>
      <c r="S246" s="219"/>
      <c r="T246" s="220"/>
      <c r="AT246" s="221" t="s">
        <v>140</v>
      </c>
      <c r="AU246" s="221" t="s">
        <v>81</v>
      </c>
      <c r="AV246" s="14" t="s">
        <v>81</v>
      </c>
      <c r="AW246" s="14" t="s">
        <v>34</v>
      </c>
      <c r="AX246" s="14" t="s">
        <v>72</v>
      </c>
      <c r="AY246" s="221" t="s">
        <v>130</v>
      </c>
    </row>
    <row r="247" spans="1:65" s="14" customFormat="1" ht="11.25">
      <c r="B247" s="211"/>
      <c r="C247" s="212"/>
      <c r="D247" s="202" t="s">
        <v>140</v>
      </c>
      <c r="E247" s="213" t="s">
        <v>19</v>
      </c>
      <c r="F247" s="214" t="s">
        <v>211</v>
      </c>
      <c r="G247" s="212"/>
      <c r="H247" s="215">
        <v>4.76</v>
      </c>
      <c r="I247" s="216"/>
      <c r="J247" s="212"/>
      <c r="K247" s="212"/>
      <c r="L247" s="217"/>
      <c r="M247" s="218"/>
      <c r="N247" s="219"/>
      <c r="O247" s="219"/>
      <c r="P247" s="219"/>
      <c r="Q247" s="219"/>
      <c r="R247" s="219"/>
      <c r="S247" s="219"/>
      <c r="T247" s="220"/>
      <c r="AT247" s="221" t="s">
        <v>140</v>
      </c>
      <c r="AU247" s="221" t="s">
        <v>81</v>
      </c>
      <c r="AV247" s="14" t="s">
        <v>81</v>
      </c>
      <c r="AW247" s="14" t="s">
        <v>34</v>
      </c>
      <c r="AX247" s="14" t="s">
        <v>72</v>
      </c>
      <c r="AY247" s="221" t="s">
        <v>130</v>
      </c>
    </row>
    <row r="248" spans="1:65" s="15" customFormat="1" ht="11.25">
      <c r="B248" s="222"/>
      <c r="C248" s="223"/>
      <c r="D248" s="202" t="s">
        <v>140</v>
      </c>
      <c r="E248" s="224" t="s">
        <v>19</v>
      </c>
      <c r="F248" s="225" t="s">
        <v>144</v>
      </c>
      <c r="G248" s="223"/>
      <c r="H248" s="226">
        <v>2295.7200000000003</v>
      </c>
      <c r="I248" s="227"/>
      <c r="J248" s="223"/>
      <c r="K248" s="223"/>
      <c r="L248" s="228"/>
      <c r="M248" s="229"/>
      <c r="N248" s="230"/>
      <c r="O248" s="230"/>
      <c r="P248" s="230"/>
      <c r="Q248" s="230"/>
      <c r="R248" s="230"/>
      <c r="S248" s="230"/>
      <c r="T248" s="231"/>
      <c r="AT248" s="232" t="s">
        <v>140</v>
      </c>
      <c r="AU248" s="232" t="s">
        <v>81</v>
      </c>
      <c r="AV248" s="15" t="s">
        <v>136</v>
      </c>
      <c r="AW248" s="15" t="s">
        <v>34</v>
      </c>
      <c r="AX248" s="15" t="s">
        <v>79</v>
      </c>
      <c r="AY248" s="232" t="s">
        <v>130</v>
      </c>
    </row>
    <row r="249" spans="1:65" s="2" customFormat="1" ht="24.2" customHeight="1">
      <c r="A249" s="36"/>
      <c r="B249" s="37"/>
      <c r="C249" s="181" t="s">
        <v>298</v>
      </c>
      <c r="D249" s="181" t="s">
        <v>132</v>
      </c>
      <c r="E249" s="182" t="s">
        <v>299</v>
      </c>
      <c r="F249" s="183" t="s">
        <v>300</v>
      </c>
      <c r="G249" s="184" t="s">
        <v>154</v>
      </c>
      <c r="H249" s="185">
        <v>2235</v>
      </c>
      <c r="I249" s="186"/>
      <c r="J249" s="187">
        <f>ROUND(I249*H249,2)</f>
        <v>0</v>
      </c>
      <c r="K249" s="188"/>
      <c r="L249" s="41"/>
      <c r="M249" s="189" t="s">
        <v>19</v>
      </c>
      <c r="N249" s="190" t="s">
        <v>43</v>
      </c>
      <c r="O249" s="66"/>
      <c r="P249" s="191">
        <f>O249*H249</f>
        <v>0</v>
      </c>
      <c r="Q249" s="191">
        <v>0</v>
      </c>
      <c r="R249" s="191">
        <f>Q249*H249</f>
        <v>0</v>
      </c>
      <c r="S249" s="191">
        <v>0</v>
      </c>
      <c r="T249" s="192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93" t="s">
        <v>136</v>
      </c>
      <c r="AT249" s="193" t="s">
        <v>132</v>
      </c>
      <c r="AU249" s="193" t="s">
        <v>81</v>
      </c>
      <c r="AY249" s="19" t="s">
        <v>130</v>
      </c>
      <c r="BE249" s="194">
        <f>IF(N249="základní",J249,0)</f>
        <v>0</v>
      </c>
      <c r="BF249" s="194">
        <f>IF(N249="snížená",J249,0)</f>
        <v>0</v>
      </c>
      <c r="BG249" s="194">
        <f>IF(N249="zákl. přenesená",J249,0)</f>
        <v>0</v>
      </c>
      <c r="BH249" s="194">
        <f>IF(N249="sníž. přenesená",J249,0)</f>
        <v>0</v>
      </c>
      <c r="BI249" s="194">
        <f>IF(N249="nulová",J249,0)</f>
        <v>0</v>
      </c>
      <c r="BJ249" s="19" t="s">
        <v>79</v>
      </c>
      <c r="BK249" s="194">
        <f>ROUND(I249*H249,2)</f>
        <v>0</v>
      </c>
      <c r="BL249" s="19" t="s">
        <v>136</v>
      </c>
      <c r="BM249" s="193" t="s">
        <v>301</v>
      </c>
    </row>
    <row r="250" spans="1:65" s="2" customFormat="1" ht="11.25">
      <c r="A250" s="36"/>
      <c r="B250" s="37"/>
      <c r="C250" s="38"/>
      <c r="D250" s="195" t="s">
        <v>138</v>
      </c>
      <c r="E250" s="38"/>
      <c r="F250" s="196" t="s">
        <v>302</v>
      </c>
      <c r="G250" s="38"/>
      <c r="H250" s="38"/>
      <c r="I250" s="197"/>
      <c r="J250" s="38"/>
      <c r="K250" s="38"/>
      <c r="L250" s="41"/>
      <c r="M250" s="198"/>
      <c r="N250" s="199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138</v>
      </c>
      <c r="AU250" s="19" t="s">
        <v>81</v>
      </c>
    </row>
    <row r="251" spans="1:65" s="13" customFormat="1" ht="11.25">
      <c r="B251" s="200"/>
      <c r="C251" s="201"/>
      <c r="D251" s="202" t="s">
        <v>140</v>
      </c>
      <c r="E251" s="203" t="s">
        <v>19</v>
      </c>
      <c r="F251" s="204" t="s">
        <v>157</v>
      </c>
      <c r="G251" s="201"/>
      <c r="H251" s="203" t="s">
        <v>19</v>
      </c>
      <c r="I251" s="205"/>
      <c r="J251" s="201"/>
      <c r="K251" s="201"/>
      <c r="L251" s="206"/>
      <c r="M251" s="207"/>
      <c r="N251" s="208"/>
      <c r="O251" s="208"/>
      <c r="P251" s="208"/>
      <c r="Q251" s="208"/>
      <c r="R251" s="208"/>
      <c r="S251" s="208"/>
      <c r="T251" s="209"/>
      <c r="AT251" s="210" t="s">
        <v>140</v>
      </c>
      <c r="AU251" s="210" t="s">
        <v>81</v>
      </c>
      <c r="AV251" s="13" t="s">
        <v>79</v>
      </c>
      <c r="AW251" s="13" t="s">
        <v>34</v>
      </c>
      <c r="AX251" s="13" t="s">
        <v>72</v>
      </c>
      <c r="AY251" s="210" t="s">
        <v>130</v>
      </c>
    </row>
    <row r="252" spans="1:65" s="13" customFormat="1" ht="11.25">
      <c r="B252" s="200"/>
      <c r="C252" s="201"/>
      <c r="D252" s="202" t="s">
        <v>140</v>
      </c>
      <c r="E252" s="203" t="s">
        <v>19</v>
      </c>
      <c r="F252" s="204" t="s">
        <v>303</v>
      </c>
      <c r="G252" s="201"/>
      <c r="H252" s="203" t="s">
        <v>19</v>
      </c>
      <c r="I252" s="205"/>
      <c r="J252" s="201"/>
      <c r="K252" s="201"/>
      <c r="L252" s="206"/>
      <c r="M252" s="207"/>
      <c r="N252" s="208"/>
      <c r="O252" s="208"/>
      <c r="P252" s="208"/>
      <c r="Q252" s="208"/>
      <c r="R252" s="208"/>
      <c r="S252" s="208"/>
      <c r="T252" s="209"/>
      <c r="AT252" s="210" t="s">
        <v>140</v>
      </c>
      <c r="AU252" s="210" t="s">
        <v>81</v>
      </c>
      <c r="AV252" s="13" t="s">
        <v>79</v>
      </c>
      <c r="AW252" s="13" t="s">
        <v>34</v>
      </c>
      <c r="AX252" s="13" t="s">
        <v>72</v>
      </c>
      <c r="AY252" s="210" t="s">
        <v>130</v>
      </c>
    </row>
    <row r="253" spans="1:65" s="14" customFormat="1" ht="11.25">
      <c r="B253" s="211"/>
      <c r="C253" s="212"/>
      <c r="D253" s="202" t="s">
        <v>140</v>
      </c>
      <c r="E253" s="213" t="s">
        <v>19</v>
      </c>
      <c r="F253" s="214" t="s">
        <v>304</v>
      </c>
      <c r="G253" s="212"/>
      <c r="H253" s="215">
        <v>2235</v>
      </c>
      <c r="I253" s="216"/>
      <c r="J253" s="212"/>
      <c r="K253" s="212"/>
      <c r="L253" s="217"/>
      <c r="M253" s="218"/>
      <c r="N253" s="219"/>
      <c r="O253" s="219"/>
      <c r="P253" s="219"/>
      <c r="Q253" s="219"/>
      <c r="R253" s="219"/>
      <c r="S253" s="219"/>
      <c r="T253" s="220"/>
      <c r="AT253" s="221" t="s">
        <v>140</v>
      </c>
      <c r="AU253" s="221" t="s">
        <v>81</v>
      </c>
      <c r="AV253" s="14" t="s">
        <v>81</v>
      </c>
      <c r="AW253" s="14" t="s">
        <v>34</v>
      </c>
      <c r="AX253" s="14" t="s">
        <v>72</v>
      </c>
      <c r="AY253" s="221" t="s">
        <v>130</v>
      </c>
    </row>
    <row r="254" spans="1:65" s="15" customFormat="1" ht="11.25">
      <c r="B254" s="222"/>
      <c r="C254" s="223"/>
      <c r="D254" s="202" t="s">
        <v>140</v>
      </c>
      <c r="E254" s="224" t="s">
        <v>19</v>
      </c>
      <c r="F254" s="225" t="s">
        <v>144</v>
      </c>
      <c r="G254" s="223"/>
      <c r="H254" s="226">
        <v>2235</v>
      </c>
      <c r="I254" s="227"/>
      <c r="J254" s="223"/>
      <c r="K254" s="223"/>
      <c r="L254" s="228"/>
      <c r="M254" s="229"/>
      <c r="N254" s="230"/>
      <c r="O254" s="230"/>
      <c r="P254" s="230"/>
      <c r="Q254" s="230"/>
      <c r="R254" s="230"/>
      <c r="S254" s="230"/>
      <c r="T254" s="231"/>
      <c r="AT254" s="232" t="s">
        <v>140</v>
      </c>
      <c r="AU254" s="232" t="s">
        <v>81</v>
      </c>
      <c r="AV254" s="15" t="s">
        <v>136</v>
      </c>
      <c r="AW254" s="15" t="s">
        <v>34</v>
      </c>
      <c r="AX254" s="15" t="s">
        <v>79</v>
      </c>
      <c r="AY254" s="232" t="s">
        <v>130</v>
      </c>
    </row>
    <row r="255" spans="1:65" s="2" customFormat="1" ht="24.2" customHeight="1">
      <c r="A255" s="36"/>
      <c r="B255" s="37"/>
      <c r="C255" s="181" t="s">
        <v>305</v>
      </c>
      <c r="D255" s="181" t="s">
        <v>132</v>
      </c>
      <c r="E255" s="182" t="s">
        <v>306</v>
      </c>
      <c r="F255" s="183" t="s">
        <v>307</v>
      </c>
      <c r="G255" s="184" t="s">
        <v>154</v>
      </c>
      <c r="H255" s="185">
        <v>3414</v>
      </c>
      <c r="I255" s="186"/>
      <c r="J255" s="187">
        <f>ROUND(I255*H255,2)</f>
        <v>0</v>
      </c>
      <c r="K255" s="188"/>
      <c r="L255" s="41"/>
      <c r="M255" s="189" t="s">
        <v>19</v>
      </c>
      <c r="N255" s="190" t="s">
        <v>43</v>
      </c>
      <c r="O255" s="66"/>
      <c r="P255" s="191">
        <f>O255*H255</f>
        <v>0</v>
      </c>
      <c r="Q255" s="191">
        <v>0</v>
      </c>
      <c r="R255" s="191">
        <f>Q255*H255</f>
        <v>0</v>
      </c>
      <c r="S255" s="191">
        <v>0</v>
      </c>
      <c r="T255" s="192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3" t="s">
        <v>136</v>
      </c>
      <c r="AT255" s="193" t="s">
        <v>132</v>
      </c>
      <c r="AU255" s="193" t="s">
        <v>81</v>
      </c>
      <c r="AY255" s="19" t="s">
        <v>130</v>
      </c>
      <c r="BE255" s="194">
        <f>IF(N255="základní",J255,0)</f>
        <v>0</v>
      </c>
      <c r="BF255" s="194">
        <f>IF(N255="snížená",J255,0)</f>
        <v>0</v>
      </c>
      <c r="BG255" s="194">
        <f>IF(N255="zákl. přenesená",J255,0)</f>
        <v>0</v>
      </c>
      <c r="BH255" s="194">
        <f>IF(N255="sníž. přenesená",J255,0)</f>
        <v>0</v>
      </c>
      <c r="BI255" s="194">
        <f>IF(N255="nulová",J255,0)</f>
        <v>0</v>
      </c>
      <c r="BJ255" s="19" t="s">
        <v>79</v>
      </c>
      <c r="BK255" s="194">
        <f>ROUND(I255*H255,2)</f>
        <v>0</v>
      </c>
      <c r="BL255" s="19" t="s">
        <v>136</v>
      </c>
      <c r="BM255" s="193" t="s">
        <v>308</v>
      </c>
    </row>
    <row r="256" spans="1:65" s="2" customFormat="1" ht="11.25">
      <c r="A256" s="36"/>
      <c r="B256" s="37"/>
      <c r="C256" s="38"/>
      <c r="D256" s="195" t="s">
        <v>138</v>
      </c>
      <c r="E256" s="38"/>
      <c r="F256" s="196" t="s">
        <v>309</v>
      </c>
      <c r="G256" s="38"/>
      <c r="H256" s="38"/>
      <c r="I256" s="197"/>
      <c r="J256" s="38"/>
      <c r="K256" s="38"/>
      <c r="L256" s="41"/>
      <c r="M256" s="198"/>
      <c r="N256" s="199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138</v>
      </c>
      <c r="AU256" s="19" t="s">
        <v>81</v>
      </c>
    </row>
    <row r="257" spans="1:65" s="13" customFormat="1" ht="11.25">
      <c r="B257" s="200"/>
      <c r="C257" s="201"/>
      <c r="D257" s="202" t="s">
        <v>140</v>
      </c>
      <c r="E257" s="203" t="s">
        <v>19</v>
      </c>
      <c r="F257" s="204" t="s">
        <v>157</v>
      </c>
      <c r="G257" s="201"/>
      <c r="H257" s="203" t="s">
        <v>19</v>
      </c>
      <c r="I257" s="205"/>
      <c r="J257" s="201"/>
      <c r="K257" s="201"/>
      <c r="L257" s="206"/>
      <c r="M257" s="207"/>
      <c r="N257" s="208"/>
      <c r="O257" s="208"/>
      <c r="P257" s="208"/>
      <c r="Q257" s="208"/>
      <c r="R257" s="208"/>
      <c r="S257" s="208"/>
      <c r="T257" s="209"/>
      <c r="AT257" s="210" t="s">
        <v>140</v>
      </c>
      <c r="AU257" s="210" t="s">
        <v>81</v>
      </c>
      <c r="AV257" s="13" t="s">
        <v>79</v>
      </c>
      <c r="AW257" s="13" t="s">
        <v>34</v>
      </c>
      <c r="AX257" s="13" t="s">
        <v>72</v>
      </c>
      <c r="AY257" s="210" t="s">
        <v>130</v>
      </c>
    </row>
    <row r="258" spans="1:65" s="13" customFormat="1" ht="11.25">
      <c r="B258" s="200"/>
      <c r="C258" s="201"/>
      <c r="D258" s="202" t="s">
        <v>140</v>
      </c>
      <c r="E258" s="203" t="s">
        <v>19</v>
      </c>
      <c r="F258" s="204" t="s">
        <v>310</v>
      </c>
      <c r="G258" s="201"/>
      <c r="H258" s="203" t="s">
        <v>19</v>
      </c>
      <c r="I258" s="205"/>
      <c r="J258" s="201"/>
      <c r="K258" s="201"/>
      <c r="L258" s="206"/>
      <c r="M258" s="207"/>
      <c r="N258" s="208"/>
      <c r="O258" s="208"/>
      <c r="P258" s="208"/>
      <c r="Q258" s="208"/>
      <c r="R258" s="208"/>
      <c r="S258" s="208"/>
      <c r="T258" s="209"/>
      <c r="AT258" s="210" t="s">
        <v>140</v>
      </c>
      <c r="AU258" s="210" t="s">
        <v>81</v>
      </c>
      <c r="AV258" s="13" t="s">
        <v>79</v>
      </c>
      <c r="AW258" s="13" t="s">
        <v>34</v>
      </c>
      <c r="AX258" s="13" t="s">
        <v>72</v>
      </c>
      <c r="AY258" s="210" t="s">
        <v>130</v>
      </c>
    </row>
    <row r="259" spans="1:65" s="13" customFormat="1" ht="11.25">
      <c r="B259" s="200"/>
      <c r="C259" s="201"/>
      <c r="D259" s="202" t="s">
        <v>140</v>
      </c>
      <c r="E259" s="203" t="s">
        <v>19</v>
      </c>
      <c r="F259" s="204" t="s">
        <v>311</v>
      </c>
      <c r="G259" s="201"/>
      <c r="H259" s="203" t="s">
        <v>19</v>
      </c>
      <c r="I259" s="205"/>
      <c r="J259" s="201"/>
      <c r="K259" s="201"/>
      <c r="L259" s="206"/>
      <c r="M259" s="207"/>
      <c r="N259" s="208"/>
      <c r="O259" s="208"/>
      <c r="P259" s="208"/>
      <c r="Q259" s="208"/>
      <c r="R259" s="208"/>
      <c r="S259" s="208"/>
      <c r="T259" s="209"/>
      <c r="AT259" s="210" t="s">
        <v>140</v>
      </c>
      <c r="AU259" s="210" t="s">
        <v>81</v>
      </c>
      <c r="AV259" s="13" t="s">
        <v>79</v>
      </c>
      <c r="AW259" s="13" t="s">
        <v>34</v>
      </c>
      <c r="AX259" s="13" t="s">
        <v>72</v>
      </c>
      <c r="AY259" s="210" t="s">
        <v>130</v>
      </c>
    </row>
    <row r="260" spans="1:65" s="13" customFormat="1" ht="11.25">
      <c r="B260" s="200"/>
      <c r="C260" s="201"/>
      <c r="D260" s="202" t="s">
        <v>140</v>
      </c>
      <c r="E260" s="203" t="s">
        <v>19</v>
      </c>
      <c r="F260" s="204" t="s">
        <v>312</v>
      </c>
      <c r="G260" s="201"/>
      <c r="H260" s="203" t="s">
        <v>19</v>
      </c>
      <c r="I260" s="205"/>
      <c r="J260" s="201"/>
      <c r="K260" s="201"/>
      <c r="L260" s="206"/>
      <c r="M260" s="207"/>
      <c r="N260" s="208"/>
      <c r="O260" s="208"/>
      <c r="P260" s="208"/>
      <c r="Q260" s="208"/>
      <c r="R260" s="208"/>
      <c r="S260" s="208"/>
      <c r="T260" s="209"/>
      <c r="AT260" s="210" t="s">
        <v>140</v>
      </c>
      <c r="AU260" s="210" t="s">
        <v>81</v>
      </c>
      <c r="AV260" s="13" t="s">
        <v>79</v>
      </c>
      <c r="AW260" s="13" t="s">
        <v>34</v>
      </c>
      <c r="AX260" s="13" t="s">
        <v>72</v>
      </c>
      <c r="AY260" s="210" t="s">
        <v>130</v>
      </c>
    </row>
    <row r="261" spans="1:65" s="14" customFormat="1" ht="11.25">
      <c r="B261" s="211"/>
      <c r="C261" s="212"/>
      <c r="D261" s="202" t="s">
        <v>140</v>
      </c>
      <c r="E261" s="213" t="s">
        <v>19</v>
      </c>
      <c r="F261" s="214" t="s">
        <v>313</v>
      </c>
      <c r="G261" s="212"/>
      <c r="H261" s="215">
        <v>3414</v>
      </c>
      <c r="I261" s="216"/>
      <c r="J261" s="212"/>
      <c r="K261" s="212"/>
      <c r="L261" s="217"/>
      <c r="M261" s="218"/>
      <c r="N261" s="219"/>
      <c r="O261" s="219"/>
      <c r="P261" s="219"/>
      <c r="Q261" s="219"/>
      <c r="R261" s="219"/>
      <c r="S261" s="219"/>
      <c r="T261" s="220"/>
      <c r="AT261" s="221" t="s">
        <v>140</v>
      </c>
      <c r="AU261" s="221" t="s">
        <v>81</v>
      </c>
      <c r="AV261" s="14" t="s">
        <v>81</v>
      </c>
      <c r="AW261" s="14" t="s">
        <v>34</v>
      </c>
      <c r="AX261" s="14" t="s">
        <v>72</v>
      </c>
      <c r="AY261" s="221" t="s">
        <v>130</v>
      </c>
    </row>
    <row r="262" spans="1:65" s="15" customFormat="1" ht="11.25">
      <c r="B262" s="222"/>
      <c r="C262" s="223"/>
      <c r="D262" s="202" t="s">
        <v>140</v>
      </c>
      <c r="E262" s="224" t="s">
        <v>19</v>
      </c>
      <c r="F262" s="225" t="s">
        <v>144</v>
      </c>
      <c r="G262" s="223"/>
      <c r="H262" s="226">
        <v>3414</v>
      </c>
      <c r="I262" s="227"/>
      <c r="J262" s="223"/>
      <c r="K262" s="223"/>
      <c r="L262" s="228"/>
      <c r="M262" s="229"/>
      <c r="N262" s="230"/>
      <c r="O262" s="230"/>
      <c r="P262" s="230"/>
      <c r="Q262" s="230"/>
      <c r="R262" s="230"/>
      <c r="S262" s="230"/>
      <c r="T262" s="231"/>
      <c r="AT262" s="232" t="s">
        <v>140</v>
      </c>
      <c r="AU262" s="232" t="s">
        <v>81</v>
      </c>
      <c r="AV262" s="15" t="s">
        <v>136</v>
      </c>
      <c r="AW262" s="15" t="s">
        <v>34</v>
      </c>
      <c r="AX262" s="15" t="s">
        <v>79</v>
      </c>
      <c r="AY262" s="232" t="s">
        <v>130</v>
      </c>
    </row>
    <row r="263" spans="1:65" s="2" customFormat="1" ht="24.2" customHeight="1">
      <c r="A263" s="36"/>
      <c r="B263" s="37"/>
      <c r="C263" s="181" t="s">
        <v>7</v>
      </c>
      <c r="D263" s="181" t="s">
        <v>132</v>
      </c>
      <c r="E263" s="182" t="s">
        <v>314</v>
      </c>
      <c r="F263" s="183" t="s">
        <v>315</v>
      </c>
      <c r="G263" s="184" t="s">
        <v>154</v>
      </c>
      <c r="H263" s="185">
        <v>13685</v>
      </c>
      <c r="I263" s="186"/>
      <c r="J263" s="187">
        <f>ROUND(I263*H263,2)</f>
        <v>0</v>
      </c>
      <c r="K263" s="188"/>
      <c r="L263" s="41"/>
      <c r="M263" s="189" t="s">
        <v>19</v>
      </c>
      <c r="N263" s="190" t="s">
        <v>43</v>
      </c>
      <c r="O263" s="66"/>
      <c r="P263" s="191">
        <f>O263*H263</f>
        <v>0</v>
      </c>
      <c r="Q263" s="191">
        <v>0</v>
      </c>
      <c r="R263" s="191">
        <f>Q263*H263</f>
        <v>0</v>
      </c>
      <c r="S263" s="191">
        <v>0</v>
      </c>
      <c r="T263" s="192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93" t="s">
        <v>136</v>
      </c>
      <c r="AT263" s="193" t="s">
        <v>132</v>
      </c>
      <c r="AU263" s="193" t="s">
        <v>81</v>
      </c>
      <c r="AY263" s="19" t="s">
        <v>130</v>
      </c>
      <c r="BE263" s="194">
        <f>IF(N263="základní",J263,0)</f>
        <v>0</v>
      </c>
      <c r="BF263" s="194">
        <f>IF(N263="snížená",J263,0)</f>
        <v>0</v>
      </c>
      <c r="BG263" s="194">
        <f>IF(N263="zákl. přenesená",J263,0)</f>
        <v>0</v>
      </c>
      <c r="BH263" s="194">
        <f>IF(N263="sníž. přenesená",J263,0)</f>
        <v>0</v>
      </c>
      <c r="BI263" s="194">
        <f>IF(N263="nulová",J263,0)</f>
        <v>0</v>
      </c>
      <c r="BJ263" s="19" t="s">
        <v>79</v>
      </c>
      <c r="BK263" s="194">
        <f>ROUND(I263*H263,2)</f>
        <v>0</v>
      </c>
      <c r="BL263" s="19" t="s">
        <v>136</v>
      </c>
      <c r="BM263" s="193" t="s">
        <v>316</v>
      </c>
    </row>
    <row r="264" spans="1:65" s="2" customFormat="1" ht="11.25">
      <c r="A264" s="36"/>
      <c r="B264" s="37"/>
      <c r="C264" s="38"/>
      <c r="D264" s="195" t="s">
        <v>138</v>
      </c>
      <c r="E264" s="38"/>
      <c r="F264" s="196" t="s">
        <v>317</v>
      </c>
      <c r="G264" s="38"/>
      <c r="H264" s="38"/>
      <c r="I264" s="197"/>
      <c r="J264" s="38"/>
      <c r="K264" s="38"/>
      <c r="L264" s="41"/>
      <c r="M264" s="198"/>
      <c r="N264" s="199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138</v>
      </c>
      <c r="AU264" s="19" t="s">
        <v>81</v>
      </c>
    </row>
    <row r="265" spans="1:65" s="13" customFormat="1" ht="11.25">
      <c r="B265" s="200"/>
      <c r="C265" s="201"/>
      <c r="D265" s="202" t="s">
        <v>140</v>
      </c>
      <c r="E265" s="203" t="s">
        <v>19</v>
      </c>
      <c r="F265" s="204" t="s">
        <v>157</v>
      </c>
      <c r="G265" s="201"/>
      <c r="H265" s="203" t="s">
        <v>19</v>
      </c>
      <c r="I265" s="205"/>
      <c r="J265" s="201"/>
      <c r="K265" s="201"/>
      <c r="L265" s="206"/>
      <c r="M265" s="207"/>
      <c r="N265" s="208"/>
      <c r="O265" s="208"/>
      <c r="P265" s="208"/>
      <c r="Q265" s="208"/>
      <c r="R265" s="208"/>
      <c r="S265" s="208"/>
      <c r="T265" s="209"/>
      <c r="AT265" s="210" t="s">
        <v>140</v>
      </c>
      <c r="AU265" s="210" t="s">
        <v>81</v>
      </c>
      <c r="AV265" s="13" t="s">
        <v>79</v>
      </c>
      <c r="AW265" s="13" t="s">
        <v>34</v>
      </c>
      <c r="AX265" s="13" t="s">
        <v>72</v>
      </c>
      <c r="AY265" s="210" t="s">
        <v>130</v>
      </c>
    </row>
    <row r="266" spans="1:65" s="13" customFormat="1" ht="11.25">
      <c r="B266" s="200"/>
      <c r="C266" s="201"/>
      <c r="D266" s="202" t="s">
        <v>140</v>
      </c>
      <c r="E266" s="203" t="s">
        <v>19</v>
      </c>
      <c r="F266" s="204" t="s">
        <v>318</v>
      </c>
      <c r="G266" s="201"/>
      <c r="H266" s="203" t="s">
        <v>19</v>
      </c>
      <c r="I266" s="205"/>
      <c r="J266" s="201"/>
      <c r="K266" s="201"/>
      <c r="L266" s="206"/>
      <c r="M266" s="207"/>
      <c r="N266" s="208"/>
      <c r="O266" s="208"/>
      <c r="P266" s="208"/>
      <c r="Q266" s="208"/>
      <c r="R266" s="208"/>
      <c r="S266" s="208"/>
      <c r="T266" s="209"/>
      <c r="AT266" s="210" t="s">
        <v>140</v>
      </c>
      <c r="AU266" s="210" t="s">
        <v>81</v>
      </c>
      <c r="AV266" s="13" t="s">
        <v>79</v>
      </c>
      <c r="AW266" s="13" t="s">
        <v>34</v>
      </c>
      <c r="AX266" s="13" t="s">
        <v>72</v>
      </c>
      <c r="AY266" s="210" t="s">
        <v>130</v>
      </c>
    </row>
    <row r="267" spans="1:65" s="14" customFormat="1" ht="11.25">
      <c r="B267" s="211"/>
      <c r="C267" s="212"/>
      <c r="D267" s="202" t="s">
        <v>140</v>
      </c>
      <c r="E267" s="213" t="s">
        <v>19</v>
      </c>
      <c r="F267" s="214" t="s">
        <v>304</v>
      </c>
      <c r="G267" s="212"/>
      <c r="H267" s="215">
        <v>2235</v>
      </c>
      <c r="I267" s="216"/>
      <c r="J267" s="212"/>
      <c r="K267" s="212"/>
      <c r="L267" s="217"/>
      <c r="M267" s="218"/>
      <c r="N267" s="219"/>
      <c r="O267" s="219"/>
      <c r="P267" s="219"/>
      <c r="Q267" s="219"/>
      <c r="R267" s="219"/>
      <c r="S267" s="219"/>
      <c r="T267" s="220"/>
      <c r="AT267" s="221" t="s">
        <v>140</v>
      </c>
      <c r="AU267" s="221" t="s">
        <v>81</v>
      </c>
      <c r="AV267" s="14" t="s">
        <v>81</v>
      </c>
      <c r="AW267" s="14" t="s">
        <v>34</v>
      </c>
      <c r="AX267" s="14" t="s">
        <v>72</v>
      </c>
      <c r="AY267" s="221" t="s">
        <v>130</v>
      </c>
    </row>
    <row r="268" spans="1:65" s="13" customFormat="1" ht="11.25">
      <c r="B268" s="200"/>
      <c r="C268" s="201"/>
      <c r="D268" s="202" t="s">
        <v>140</v>
      </c>
      <c r="E268" s="203" t="s">
        <v>19</v>
      </c>
      <c r="F268" s="204" t="s">
        <v>319</v>
      </c>
      <c r="G268" s="201"/>
      <c r="H268" s="203" t="s">
        <v>19</v>
      </c>
      <c r="I268" s="205"/>
      <c r="J268" s="201"/>
      <c r="K268" s="201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140</v>
      </c>
      <c r="AU268" s="210" t="s">
        <v>81</v>
      </c>
      <c r="AV268" s="13" t="s">
        <v>79</v>
      </c>
      <c r="AW268" s="13" t="s">
        <v>34</v>
      </c>
      <c r="AX268" s="13" t="s">
        <v>72</v>
      </c>
      <c r="AY268" s="210" t="s">
        <v>130</v>
      </c>
    </row>
    <row r="269" spans="1:65" s="14" customFormat="1" ht="11.25">
      <c r="B269" s="211"/>
      <c r="C269" s="212"/>
      <c r="D269" s="202" t="s">
        <v>140</v>
      </c>
      <c r="E269" s="213" t="s">
        <v>19</v>
      </c>
      <c r="F269" s="214" t="s">
        <v>320</v>
      </c>
      <c r="G269" s="212"/>
      <c r="H269" s="215">
        <v>11450</v>
      </c>
      <c r="I269" s="216"/>
      <c r="J269" s="212"/>
      <c r="K269" s="212"/>
      <c r="L269" s="217"/>
      <c r="M269" s="218"/>
      <c r="N269" s="219"/>
      <c r="O269" s="219"/>
      <c r="P269" s="219"/>
      <c r="Q269" s="219"/>
      <c r="R269" s="219"/>
      <c r="S269" s="219"/>
      <c r="T269" s="220"/>
      <c r="AT269" s="221" t="s">
        <v>140</v>
      </c>
      <c r="AU269" s="221" t="s">
        <v>81</v>
      </c>
      <c r="AV269" s="14" t="s">
        <v>81</v>
      </c>
      <c r="AW269" s="14" t="s">
        <v>34</v>
      </c>
      <c r="AX269" s="14" t="s">
        <v>72</v>
      </c>
      <c r="AY269" s="221" t="s">
        <v>130</v>
      </c>
    </row>
    <row r="270" spans="1:65" s="15" customFormat="1" ht="11.25">
      <c r="B270" s="222"/>
      <c r="C270" s="223"/>
      <c r="D270" s="202" t="s">
        <v>140</v>
      </c>
      <c r="E270" s="224" t="s">
        <v>19</v>
      </c>
      <c r="F270" s="225" t="s">
        <v>144</v>
      </c>
      <c r="G270" s="223"/>
      <c r="H270" s="226">
        <v>13685</v>
      </c>
      <c r="I270" s="227"/>
      <c r="J270" s="223"/>
      <c r="K270" s="223"/>
      <c r="L270" s="228"/>
      <c r="M270" s="229"/>
      <c r="N270" s="230"/>
      <c r="O270" s="230"/>
      <c r="P270" s="230"/>
      <c r="Q270" s="230"/>
      <c r="R270" s="230"/>
      <c r="S270" s="230"/>
      <c r="T270" s="231"/>
      <c r="AT270" s="232" t="s">
        <v>140</v>
      </c>
      <c r="AU270" s="232" t="s">
        <v>81</v>
      </c>
      <c r="AV270" s="15" t="s">
        <v>136</v>
      </c>
      <c r="AW270" s="15" t="s">
        <v>34</v>
      </c>
      <c r="AX270" s="15" t="s">
        <v>79</v>
      </c>
      <c r="AY270" s="232" t="s">
        <v>130</v>
      </c>
    </row>
    <row r="271" spans="1:65" s="2" customFormat="1" ht="16.5" customHeight="1">
      <c r="A271" s="36"/>
      <c r="B271" s="37"/>
      <c r="C271" s="244" t="s">
        <v>321</v>
      </c>
      <c r="D271" s="244" t="s">
        <v>322</v>
      </c>
      <c r="E271" s="245" t="s">
        <v>323</v>
      </c>
      <c r="F271" s="246" t="s">
        <v>324</v>
      </c>
      <c r="G271" s="247" t="s">
        <v>325</v>
      </c>
      <c r="H271" s="248">
        <v>422.86700000000002</v>
      </c>
      <c r="I271" s="249"/>
      <c r="J271" s="250">
        <f>ROUND(I271*H271,2)</f>
        <v>0</v>
      </c>
      <c r="K271" s="251"/>
      <c r="L271" s="252"/>
      <c r="M271" s="253" t="s">
        <v>19</v>
      </c>
      <c r="N271" s="254" t="s">
        <v>43</v>
      </c>
      <c r="O271" s="66"/>
      <c r="P271" s="191">
        <f>O271*H271</f>
        <v>0</v>
      </c>
      <c r="Q271" s="191">
        <v>1E-3</v>
      </c>
      <c r="R271" s="191">
        <f>Q271*H271</f>
        <v>0.42286700000000005</v>
      </c>
      <c r="S271" s="191">
        <v>0</v>
      </c>
      <c r="T271" s="192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93" t="s">
        <v>200</v>
      </c>
      <c r="AT271" s="193" t="s">
        <v>322</v>
      </c>
      <c r="AU271" s="193" t="s">
        <v>81</v>
      </c>
      <c r="AY271" s="19" t="s">
        <v>130</v>
      </c>
      <c r="BE271" s="194">
        <f>IF(N271="základní",J271,0)</f>
        <v>0</v>
      </c>
      <c r="BF271" s="194">
        <f>IF(N271="snížená",J271,0)</f>
        <v>0</v>
      </c>
      <c r="BG271" s="194">
        <f>IF(N271="zákl. přenesená",J271,0)</f>
        <v>0</v>
      </c>
      <c r="BH271" s="194">
        <f>IF(N271="sníž. přenesená",J271,0)</f>
        <v>0</v>
      </c>
      <c r="BI271" s="194">
        <f>IF(N271="nulová",J271,0)</f>
        <v>0</v>
      </c>
      <c r="BJ271" s="19" t="s">
        <v>79</v>
      </c>
      <c r="BK271" s="194">
        <f>ROUND(I271*H271,2)</f>
        <v>0</v>
      </c>
      <c r="BL271" s="19" t="s">
        <v>136</v>
      </c>
      <c r="BM271" s="193" t="s">
        <v>326</v>
      </c>
    </row>
    <row r="272" spans="1:65" s="13" customFormat="1" ht="11.25">
      <c r="B272" s="200"/>
      <c r="C272" s="201"/>
      <c r="D272" s="202" t="s">
        <v>140</v>
      </c>
      <c r="E272" s="203" t="s">
        <v>19</v>
      </c>
      <c r="F272" s="204" t="s">
        <v>327</v>
      </c>
      <c r="G272" s="201"/>
      <c r="H272" s="203" t="s">
        <v>19</v>
      </c>
      <c r="I272" s="205"/>
      <c r="J272" s="201"/>
      <c r="K272" s="201"/>
      <c r="L272" s="206"/>
      <c r="M272" s="207"/>
      <c r="N272" s="208"/>
      <c r="O272" s="208"/>
      <c r="P272" s="208"/>
      <c r="Q272" s="208"/>
      <c r="R272" s="208"/>
      <c r="S272" s="208"/>
      <c r="T272" s="209"/>
      <c r="AT272" s="210" t="s">
        <v>140</v>
      </c>
      <c r="AU272" s="210" t="s">
        <v>81</v>
      </c>
      <c r="AV272" s="13" t="s">
        <v>79</v>
      </c>
      <c r="AW272" s="13" t="s">
        <v>34</v>
      </c>
      <c r="AX272" s="13" t="s">
        <v>72</v>
      </c>
      <c r="AY272" s="210" t="s">
        <v>130</v>
      </c>
    </row>
    <row r="273" spans="1:65" s="14" customFormat="1" ht="11.25">
      <c r="B273" s="211"/>
      <c r="C273" s="212"/>
      <c r="D273" s="202" t="s">
        <v>140</v>
      </c>
      <c r="E273" s="213" t="s">
        <v>19</v>
      </c>
      <c r="F273" s="214" t="s">
        <v>328</v>
      </c>
      <c r="G273" s="212"/>
      <c r="H273" s="215">
        <v>422.86700000000002</v>
      </c>
      <c r="I273" s="216"/>
      <c r="J273" s="212"/>
      <c r="K273" s="212"/>
      <c r="L273" s="217"/>
      <c r="M273" s="218"/>
      <c r="N273" s="219"/>
      <c r="O273" s="219"/>
      <c r="P273" s="219"/>
      <c r="Q273" s="219"/>
      <c r="R273" s="219"/>
      <c r="S273" s="219"/>
      <c r="T273" s="220"/>
      <c r="AT273" s="221" t="s">
        <v>140</v>
      </c>
      <c r="AU273" s="221" t="s">
        <v>81</v>
      </c>
      <c r="AV273" s="14" t="s">
        <v>81</v>
      </c>
      <c r="AW273" s="14" t="s">
        <v>34</v>
      </c>
      <c r="AX273" s="14" t="s">
        <v>72</v>
      </c>
      <c r="AY273" s="221" t="s">
        <v>130</v>
      </c>
    </row>
    <row r="274" spans="1:65" s="15" customFormat="1" ht="11.25">
      <c r="B274" s="222"/>
      <c r="C274" s="223"/>
      <c r="D274" s="202" t="s">
        <v>140</v>
      </c>
      <c r="E274" s="224" t="s">
        <v>19</v>
      </c>
      <c r="F274" s="225" t="s">
        <v>144</v>
      </c>
      <c r="G274" s="223"/>
      <c r="H274" s="226">
        <v>422.86700000000002</v>
      </c>
      <c r="I274" s="227"/>
      <c r="J274" s="223"/>
      <c r="K274" s="223"/>
      <c r="L274" s="228"/>
      <c r="M274" s="229"/>
      <c r="N274" s="230"/>
      <c r="O274" s="230"/>
      <c r="P274" s="230"/>
      <c r="Q274" s="230"/>
      <c r="R274" s="230"/>
      <c r="S274" s="230"/>
      <c r="T274" s="231"/>
      <c r="AT274" s="232" t="s">
        <v>140</v>
      </c>
      <c r="AU274" s="232" t="s">
        <v>81</v>
      </c>
      <c r="AV274" s="15" t="s">
        <v>136</v>
      </c>
      <c r="AW274" s="15" t="s">
        <v>34</v>
      </c>
      <c r="AX274" s="15" t="s">
        <v>79</v>
      </c>
      <c r="AY274" s="232" t="s">
        <v>130</v>
      </c>
    </row>
    <row r="275" spans="1:65" s="2" customFormat="1" ht="24.2" customHeight="1">
      <c r="A275" s="36"/>
      <c r="B275" s="37"/>
      <c r="C275" s="181" t="s">
        <v>329</v>
      </c>
      <c r="D275" s="181" t="s">
        <v>132</v>
      </c>
      <c r="E275" s="182" t="s">
        <v>330</v>
      </c>
      <c r="F275" s="183" t="s">
        <v>331</v>
      </c>
      <c r="G275" s="184" t="s">
        <v>154</v>
      </c>
      <c r="H275" s="185">
        <v>2010</v>
      </c>
      <c r="I275" s="186"/>
      <c r="J275" s="187">
        <f>ROUND(I275*H275,2)</f>
        <v>0</v>
      </c>
      <c r="K275" s="188"/>
      <c r="L275" s="41"/>
      <c r="M275" s="189" t="s">
        <v>19</v>
      </c>
      <c r="N275" s="190" t="s">
        <v>43</v>
      </c>
      <c r="O275" s="66"/>
      <c r="P275" s="191">
        <f>O275*H275</f>
        <v>0</v>
      </c>
      <c r="Q275" s="191">
        <v>0</v>
      </c>
      <c r="R275" s="191">
        <f>Q275*H275</f>
        <v>0</v>
      </c>
      <c r="S275" s="191">
        <v>0</v>
      </c>
      <c r="T275" s="192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93" t="s">
        <v>136</v>
      </c>
      <c r="AT275" s="193" t="s">
        <v>132</v>
      </c>
      <c r="AU275" s="193" t="s">
        <v>81</v>
      </c>
      <c r="AY275" s="19" t="s">
        <v>130</v>
      </c>
      <c r="BE275" s="194">
        <f>IF(N275="základní",J275,0)</f>
        <v>0</v>
      </c>
      <c r="BF275" s="194">
        <f>IF(N275="snížená",J275,0)</f>
        <v>0</v>
      </c>
      <c r="BG275" s="194">
        <f>IF(N275="zákl. přenesená",J275,0)</f>
        <v>0</v>
      </c>
      <c r="BH275" s="194">
        <f>IF(N275="sníž. přenesená",J275,0)</f>
        <v>0</v>
      </c>
      <c r="BI275" s="194">
        <f>IF(N275="nulová",J275,0)</f>
        <v>0</v>
      </c>
      <c r="BJ275" s="19" t="s">
        <v>79</v>
      </c>
      <c r="BK275" s="194">
        <f>ROUND(I275*H275,2)</f>
        <v>0</v>
      </c>
      <c r="BL275" s="19" t="s">
        <v>136</v>
      </c>
      <c r="BM275" s="193" t="s">
        <v>332</v>
      </c>
    </row>
    <row r="276" spans="1:65" s="2" customFormat="1" ht="11.25">
      <c r="A276" s="36"/>
      <c r="B276" s="37"/>
      <c r="C276" s="38"/>
      <c r="D276" s="195" t="s">
        <v>138</v>
      </c>
      <c r="E276" s="38"/>
      <c r="F276" s="196" t="s">
        <v>333</v>
      </c>
      <c r="G276" s="38"/>
      <c r="H276" s="38"/>
      <c r="I276" s="197"/>
      <c r="J276" s="38"/>
      <c r="K276" s="38"/>
      <c r="L276" s="41"/>
      <c r="M276" s="198"/>
      <c r="N276" s="199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138</v>
      </c>
      <c r="AU276" s="19" t="s">
        <v>81</v>
      </c>
    </row>
    <row r="277" spans="1:65" s="13" customFormat="1" ht="11.25">
      <c r="B277" s="200"/>
      <c r="C277" s="201"/>
      <c r="D277" s="202" t="s">
        <v>140</v>
      </c>
      <c r="E277" s="203" t="s">
        <v>19</v>
      </c>
      <c r="F277" s="204" t="s">
        <v>157</v>
      </c>
      <c r="G277" s="201"/>
      <c r="H277" s="203" t="s">
        <v>19</v>
      </c>
      <c r="I277" s="205"/>
      <c r="J277" s="201"/>
      <c r="K277" s="201"/>
      <c r="L277" s="206"/>
      <c r="M277" s="207"/>
      <c r="N277" s="208"/>
      <c r="O277" s="208"/>
      <c r="P277" s="208"/>
      <c r="Q277" s="208"/>
      <c r="R277" s="208"/>
      <c r="S277" s="208"/>
      <c r="T277" s="209"/>
      <c r="AT277" s="210" t="s">
        <v>140</v>
      </c>
      <c r="AU277" s="210" t="s">
        <v>81</v>
      </c>
      <c r="AV277" s="13" t="s">
        <v>79</v>
      </c>
      <c r="AW277" s="13" t="s">
        <v>34</v>
      </c>
      <c r="AX277" s="13" t="s">
        <v>72</v>
      </c>
      <c r="AY277" s="210" t="s">
        <v>130</v>
      </c>
    </row>
    <row r="278" spans="1:65" s="13" customFormat="1" ht="11.25">
      <c r="B278" s="200"/>
      <c r="C278" s="201"/>
      <c r="D278" s="202" t="s">
        <v>140</v>
      </c>
      <c r="E278" s="203" t="s">
        <v>19</v>
      </c>
      <c r="F278" s="204" t="s">
        <v>334</v>
      </c>
      <c r="G278" s="201"/>
      <c r="H278" s="203" t="s">
        <v>19</v>
      </c>
      <c r="I278" s="205"/>
      <c r="J278" s="201"/>
      <c r="K278" s="201"/>
      <c r="L278" s="206"/>
      <c r="M278" s="207"/>
      <c r="N278" s="208"/>
      <c r="O278" s="208"/>
      <c r="P278" s="208"/>
      <c r="Q278" s="208"/>
      <c r="R278" s="208"/>
      <c r="S278" s="208"/>
      <c r="T278" s="209"/>
      <c r="AT278" s="210" t="s">
        <v>140</v>
      </c>
      <c r="AU278" s="210" t="s">
        <v>81</v>
      </c>
      <c r="AV278" s="13" t="s">
        <v>79</v>
      </c>
      <c r="AW278" s="13" t="s">
        <v>34</v>
      </c>
      <c r="AX278" s="13" t="s">
        <v>72</v>
      </c>
      <c r="AY278" s="210" t="s">
        <v>130</v>
      </c>
    </row>
    <row r="279" spans="1:65" s="14" customFormat="1" ht="11.25">
      <c r="B279" s="211"/>
      <c r="C279" s="212"/>
      <c r="D279" s="202" t="s">
        <v>140</v>
      </c>
      <c r="E279" s="213" t="s">
        <v>19</v>
      </c>
      <c r="F279" s="214" t="s">
        <v>335</v>
      </c>
      <c r="G279" s="212"/>
      <c r="H279" s="215">
        <v>2010</v>
      </c>
      <c r="I279" s="216"/>
      <c r="J279" s="212"/>
      <c r="K279" s="212"/>
      <c r="L279" s="217"/>
      <c r="M279" s="218"/>
      <c r="N279" s="219"/>
      <c r="O279" s="219"/>
      <c r="P279" s="219"/>
      <c r="Q279" s="219"/>
      <c r="R279" s="219"/>
      <c r="S279" s="219"/>
      <c r="T279" s="220"/>
      <c r="AT279" s="221" t="s">
        <v>140</v>
      </c>
      <c r="AU279" s="221" t="s">
        <v>81</v>
      </c>
      <c r="AV279" s="14" t="s">
        <v>81</v>
      </c>
      <c r="AW279" s="14" t="s">
        <v>34</v>
      </c>
      <c r="AX279" s="14" t="s">
        <v>72</v>
      </c>
      <c r="AY279" s="221" t="s">
        <v>130</v>
      </c>
    </row>
    <row r="280" spans="1:65" s="15" customFormat="1" ht="11.25">
      <c r="B280" s="222"/>
      <c r="C280" s="223"/>
      <c r="D280" s="202" t="s">
        <v>140</v>
      </c>
      <c r="E280" s="224" t="s">
        <v>19</v>
      </c>
      <c r="F280" s="225" t="s">
        <v>144</v>
      </c>
      <c r="G280" s="223"/>
      <c r="H280" s="226">
        <v>2010</v>
      </c>
      <c r="I280" s="227"/>
      <c r="J280" s="223"/>
      <c r="K280" s="223"/>
      <c r="L280" s="228"/>
      <c r="M280" s="229"/>
      <c r="N280" s="230"/>
      <c r="O280" s="230"/>
      <c r="P280" s="230"/>
      <c r="Q280" s="230"/>
      <c r="R280" s="230"/>
      <c r="S280" s="230"/>
      <c r="T280" s="231"/>
      <c r="AT280" s="232" t="s">
        <v>140</v>
      </c>
      <c r="AU280" s="232" t="s">
        <v>81</v>
      </c>
      <c r="AV280" s="15" t="s">
        <v>136</v>
      </c>
      <c r="AW280" s="15" t="s">
        <v>34</v>
      </c>
      <c r="AX280" s="15" t="s">
        <v>79</v>
      </c>
      <c r="AY280" s="232" t="s">
        <v>130</v>
      </c>
    </row>
    <row r="281" spans="1:65" s="2" customFormat="1" ht="16.5" customHeight="1">
      <c r="A281" s="36"/>
      <c r="B281" s="37"/>
      <c r="C281" s="244" t="s">
        <v>336</v>
      </c>
      <c r="D281" s="244" t="s">
        <v>322</v>
      </c>
      <c r="E281" s="245" t="s">
        <v>337</v>
      </c>
      <c r="F281" s="246" t="s">
        <v>338</v>
      </c>
      <c r="G281" s="247" t="s">
        <v>325</v>
      </c>
      <c r="H281" s="248">
        <v>62.109000000000002</v>
      </c>
      <c r="I281" s="249"/>
      <c r="J281" s="250">
        <f>ROUND(I281*H281,2)</f>
        <v>0</v>
      </c>
      <c r="K281" s="251"/>
      <c r="L281" s="252"/>
      <c r="M281" s="253" t="s">
        <v>19</v>
      </c>
      <c r="N281" s="254" t="s">
        <v>43</v>
      </c>
      <c r="O281" s="66"/>
      <c r="P281" s="191">
        <f>O281*H281</f>
        <v>0</v>
      </c>
      <c r="Q281" s="191">
        <v>1E-3</v>
      </c>
      <c r="R281" s="191">
        <f>Q281*H281</f>
        <v>6.2109000000000004E-2</v>
      </c>
      <c r="S281" s="191">
        <v>0</v>
      </c>
      <c r="T281" s="192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93" t="s">
        <v>200</v>
      </c>
      <c r="AT281" s="193" t="s">
        <v>322</v>
      </c>
      <c r="AU281" s="193" t="s">
        <v>81</v>
      </c>
      <c r="AY281" s="19" t="s">
        <v>130</v>
      </c>
      <c r="BE281" s="194">
        <f>IF(N281="základní",J281,0)</f>
        <v>0</v>
      </c>
      <c r="BF281" s="194">
        <f>IF(N281="snížená",J281,0)</f>
        <v>0</v>
      </c>
      <c r="BG281" s="194">
        <f>IF(N281="zákl. přenesená",J281,0)</f>
        <v>0</v>
      </c>
      <c r="BH281" s="194">
        <f>IF(N281="sníž. přenesená",J281,0)</f>
        <v>0</v>
      </c>
      <c r="BI281" s="194">
        <f>IF(N281="nulová",J281,0)</f>
        <v>0</v>
      </c>
      <c r="BJ281" s="19" t="s">
        <v>79</v>
      </c>
      <c r="BK281" s="194">
        <f>ROUND(I281*H281,2)</f>
        <v>0</v>
      </c>
      <c r="BL281" s="19" t="s">
        <v>136</v>
      </c>
      <c r="BM281" s="193" t="s">
        <v>339</v>
      </c>
    </row>
    <row r="282" spans="1:65" s="13" customFormat="1" ht="11.25">
      <c r="B282" s="200"/>
      <c r="C282" s="201"/>
      <c r="D282" s="202" t="s">
        <v>140</v>
      </c>
      <c r="E282" s="203" t="s">
        <v>19</v>
      </c>
      <c r="F282" s="204" t="s">
        <v>340</v>
      </c>
      <c r="G282" s="201"/>
      <c r="H282" s="203" t="s">
        <v>19</v>
      </c>
      <c r="I282" s="205"/>
      <c r="J282" s="201"/>
      <c r="K282" s="201"/>
      <c r="L282" s="206"/>
      <c r="M282" s="207"/>
      <c r="N282" s="208"/>
      <c r="O282" s="208"/>
      <c r="P282" s="208"/>
      <c r="Q282" s="208"/>
      <c r="R282" s="208"/>
      <c r="S282" s="208"/>
      <c r="T282" s="209"/>
      <c r="AT282" s="210" t="s">
        <v>140</v>
      </c>
      <c r="AU282" s="210" t="s">
        <v>81</v>
      </c>
      <c r="AV282" s="13" t="s">
        <v>79</v>
      </c>
      <c r="AW282" s="13" t="s">
        <v>34</v>
      </c>
      <c r="AX282" s="13" t="s">
        <v>72</v>
      </c>
      <c r="AY282" s="210" t="s">
        <v>130</v>
      </c>
    </row>
    <row r="283" spans="1:65" s="14" customFormat="1" ht="11.25">
      <c r="B283" s="211"/>
      <c r="C283" s="212"/>
      <c r="D283" s="202" t="s">
        <v>140</v>
      </c>
      <c r="E283" s="213" t="s">
        <v>19</v>
      </c>
      <c r="F283" s="214" t="s">
        <v>341</v>
      </c>
      <c r="G283" s="212"/>
      <c r="H283" s="215">
        <v>62.109000000000002</v>
      </c>
      <c r="I283" s="216"/>
      <c r="J283" s="212"/>
      <c r="K283" s="212"/>
      <c r="L283" s="217"/>
      <c r="M283" s="218"/>
      <c r="N283" s="219"/>
      <c r="O283" s="219"/>
      <c r="P283" s="219"/>
      <c r="Q283" s="219"/>
      <c r="R283" s="219"/>
      <c r="S283" s="219"/>
      <c r="T283" s="220"/>
      <c r="AT283" s="221" t="s">
        <v>140</v>
      </c>
      <c r="AU283" s="221" t="s">
        <v>81</v>
      </c>
      <c r="AV283" s="14" t="s">
        <v>81</v>
      </c>
      <c r="AW283" s="14" t="s">
        <v>34</v>
      </c>
      <c r="AX283" s="14" t="s">
        <v>72</v>
      </c>
      <c r="AY283" s="221" t="s">
        <v>130</v>
      </c>
    </row>
    <row r="284" spans="1:65" s="15" customFormat="1" ht="11.25">
      <c r="B284" s="222"/>
      <c r="C284" s="223"/>
      <c r="D284" s="202" t="s">
        <v>140</v>
      </c>
      <c r="E284" s="224" t="s">
        <v>19</v>
      </c>
      <c r="F284" s="225" t="s">
        <v>144</v>
      </c>
      <c r="G284" s="223"/>
      <c r="H284" s="226">
        <v>62.109000000000002</v>
      </c>
      <c r="I284" s="227"/>
      <c r="J284" s="223"/>
      <c r="K284" s="223"/>
      <c r="L284" s="228"/>
      <c r="M284" s="229"/>
      <c r="N284" s="230"/>
      <c r="O284" s="230"/>
      <c r="P284" s="230"/>
      <c r="Q284" s="230"/>
      <c r="R284" s="230"/>
      <c r="S284" s="230"/>
      <c r="T284" s="231"/>
      <c r="AT284" s="232" t="s">
        <v>140</v>
      </c>
      <c r="AU284" s="232" t="s">
        <v>81</v>
      </c>
      <c r="AV284" s="15" t="s">
        <v>136</v>
      </c>
      <c r="AW284" s="15" t="s">
        <v>34</v>
      </c>
      <c r="AX284" s="15" t="s">
        <v>79</v>
      </c>
      <c r="AY284" s="232" t="s">
        <v>130</v>
      </c>
    </row>
    <row r="285" spans="1:65" s="2" customFormat="1" ht="21.75" customHeight="1">
      <c r="A285" s="36"/>
      <c r="B285" s="37"/>
      <c r="C285" s="181" t="s">
        <v>213</v>
      </c>
      <c r="D285" s="181" t="s">
        <v>132</v>
      </c>
      <c r="E285" s="182" t="s">
        <v>342</v>
      </c>
      <c r="F285" s="183" t="s">
        <v>343</v>
      </c>
      <c r="G285" s="184" t="s">
        <v>154</v>
      </c>
      <c r="H285" s="185">
        <v>11450</v>
      </c>
      <c r="I285" s="186"/>
      <c r="J285" s="187">
        <f>ROUND(I285*H285,2)</f>
        <v>0</v>
      </c>
      <c r="K285" s="188"/>
      <c r="L285" s="41"/>
      <c r="M285" s="189" t="s">
        <v>19</v>
      </c>
      <c r="N285" s="190" t="s">
        <v>43</v>
      </c>
      <c r="O285" s="66"/>
      <c r="P285" s="191">
        <f>O285*H285</f>
        <v>0</v>
      </c>
      <c r="Q285" s="191">
        <v>0</v>
      </c>
      <c r="R285" s="191">
        <f>Q285*H285</f>
        <v>0</v>
      </c>
      <c r="S285" s="191">
        <v>0</v>
      </c>
      <c r="T285" s="192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93" t="s">
        <v>136</v>
      </c>
      <c r="AT285" s="193" t="s">
        <v>132</v>
      </c>
      <c r="AU285" s="193" t="s">
        <v>81</v>
      </c>
      <c r="AY285" s="19" t="s">
        <v>130</v>
      </c>
      <c r="BE285" s="194">
        <f>IF(N285="základní",J285,0)</f>
        <v>0</v>
      </c>
      <c r="BF285" s="194">
        <f>IF(N285="snížená",J285,0)</f>
        <v>0</v>
      </c>
      <c r="BG285" s="194">
        <f>IF(N285="zákl. přenesená",J285,0)</f>
        <v>0</v>
      </c>
      <c r="BH285" s="194">
        <f>IF(N285="sníž. přenesená",J285,0)</f>
        <v>0</v>
      </c>
      <c r="BI285" s="194">
        <f>IF(N285="nulová",J285,0)</f>
        <v>0</v>
      </c>
      <c r="BJ285" s="19" t="s">
        <v>79</v>
      </c>
      <c r="BK285" s="194">
        <f>ROUND(I285*H285,2)</f>
        <v>0</v>
      </c>
      <c r="BL285" s="19" t="s">
        <v>136</v>
      </c>
      <c r="BM285" s="193" t="s">
        <v>344</v>
      </c>
    </row>
    <row r="286" spans="1:65" s="2" customFormat="1" ht="11.25">
      <c r="A286" s="36"/>
      <c r="B286" s="37"/>
      <c r="C286" s="38"/>
      <c r="D286" s="195" t="s">
        <v>138</v>
      </c>
      <c r="E286" s="38"/>
      <c r="F286" s="196" t="s">
        <v>345</v>
      </c>
      <c r="G286" s="38"/>
      <c r="H286" s="38"/>
      <c r="I286" s="197"/>
      <c r="J286" s="38"/>
      <c r="K286" s="38"/>
      <c r="L286" s="41"/>
      <c r="M286" s="198"/>
      <c r="N286" s="199"/>
      <c r="O286" s="66"/>
      <c r="P286" s="66"/>
      <c r="Q286" s="66"/>
      <c r="R286" s="66"/>
      <c r="S286" s="66"/>
      <c r="T286" s="67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9" t="s">
        <v>138</v>
      </c>
      <c r="AU286" s="19" t="s">
        <v>81</v>
      </c>
    </row>
    <row r="287" spans="1:65" s="13" customFormat="1" ht="11.25">
      <c r="B287" s="200"/>
      <c r="C287" s="201"/>
      <c r="D287" s="202" t="s">
        <v>140</v>
      </c>
      <c r="E287" s="203" t="s">
        <v>19</v>
      </c>
      <c r="F287" s="204" t="s">
        <v>157</v>
      </c>
      <c r="G287" s="201"/>
      <c r="H287" s="203" t="s">
        <v>19</v>
      </c>
      <c r="I287" s="205"/>
      <c r="J287" s="201"/>
      <c r="K287" s="201"/>
      <c r="L287" s="206"/>
      <c r="M287" s="207"/>
      <c r="N287" s="208"/>
      <c r="O287" s="208"/>
      <c r="P287" s="208"/>
      <c r="Q287" s="208"/>
      <c r="R287" s="208"/>
      <c r="S287" s="208"/>
      <c r="T287" s="209"/>
      <c r="AT287" s="210" t="s">
        <v>140</v>
      </c>
      <c r="AU287" s="210" t="s">
        <v>81</v>
      </c>
      <c r="AV287" s="13" t="s">
        <v>79</v>
      </c>
      <c r="AW287" s="13" t="s">
        <v>34</v>
      </c>
      <c r="AX287" s="13" t="s">
        <v>72</v>
      </c>
      <c r="AY287" s="210" t="s">
        <v>130</v>
      </c>
    </row>
    <row r="288" spans="1:65" s="13" customFormat="1" ht="11.25">
      <c r="B288" s="200"/>
      <c r="C288" s="201"/>
      <c r="D288" s="202" t="s">
        <v>140</v>
      </c>
      <c r="E288" s="203" t="s">
        <v>19</v>
      </c>
      <c r="F288" s="204" t="s">
        <v>319</v>
      </c>
      <c r="G288" s="201"/>
      <c r="H288" s="203" t="s">
        <v>19</v>
      </c>
      <c r="I288" s="205"/>
      <c r="J288" s="201"/>
      <c r="K288" s="201"/>
      <c r="L288" s="206"/>
      <c r="M288" s="207"/>
      <c r="N288" s="208"/>
      <c r="O288" s="208"/>
      <c r="P288" s="208"/>
      <c r="Q288" s="208"/>
      <c r="R288" s="208"/>
      <c r="S288" s="208"/>
      <c r="T288" s="209"/>
      <c r="AT288" s="210" t="s">
        <v>140</v>
      </c>
      <c r="AU288" s="210" t="s">
        <v>81</v>
      </c>
      <c r="AV288" s="13" t="s">
        <v>79</v>
      </c>
      <c r="AW288" s="13" t="s">
        <v>34</v>
      </c>
      <c r="AX288" s="13" t="s">
        <v>72</v>
      </c>
      <c r="AY288" s="210" t="s">
        <v>130</v>
      </c>
    </row>
    <row r="289" spans="1:65" s="14" customFormat="1" ht="11.25">
      <c r="B289" s="211"/>
      <c r="C289" s="212"/>
      <c r="D289" s="202" t="s">
        <v>140</v>
      </c>
      <c r="E289" s="213" t="s">
        <v>19</v>
      </c>
      <c r="F289" s="214" t="s">
        <v>320</v>
      </c>
      <c r="G289" s="212"/>
      <c r="H289" s="215">
        <v>11450</v>
      </c>
      <c r="I289" s="216"/>
      <c r="J289" s="212"/>
      <c r="K289" s="212"/>
      <c r="L289" s="217"/>
      <c r="M289" s="218"/>
      <c r="N289" s="219"/>
      <c r="O289" s="219"/>
      <c r="P289" s="219"/>
      <c r="Q289" s="219"/>
      <c r="R289" s="219"/>
      <c r="S289" s="219"/>
      <c r="T289" s="220"/>
      <c r="AT289" s="221" t="s">
        <v>140</v>
      </c>
      <c r="AU289" s="221" t="s">
        <v>81</v>
      </c>
      <c r="AV289" s="14" t="s">
        <v>81</v>
      </c>
      <c r="AW289" s="14" t="s">
        <v>34</v>
      </c>
      <c r="AX289" s="14" t="s">
        <v>72</v>
      </c>
      <c r="AY289" s="221" t="s">
        <v>130</v>
      </c>
    </row>
    <row r="290" spans="1:65" s="15" customFormat="1" ht="11.25">
      <c r="B290" s="222"/>
      <c r="C290" s="223"/>
      <c r="D290" s="202" t="s">
        <v>140</v>
      </c>
      <c r="E290" s="224" t="s">
        <v>19</v>
      </c>
      <c r="F290" s="225" t="s">
        <v>144</v>
      </c>
      <c r="G290" s="223"/>
      <c r="H290" s="226">
        <v>11450</v>
      </c>
      <c r="I290" s="227"/>
      <c r="J290" s="223"/>
      <c r="K290" s="223"/>
      <c r="L290" s="228"/>
      <c r="M290" s="229"/>
      <c r="N290" s="230"/>
      <c r="O290" s="230"/>
      <c r="P290" s="230"/>
      <c r="Q290" s="230"/>
      <c r="R290" s="230"/>
      <c r="S290" s="230"/>
      <c r="T290" s="231"/>
      <c r="AT290" s="232" t="s">
        <v>140</v>
      </c>
      <c r="AU290" s="232" t="s">
        <v>81</v>
      </c>
      <c r="AV290" s="15" t="s">
        <v>136</v>
      </c>
      <c r="AW290" s="15" t="s">
        <v>34</v>
      </c>
      <c r="AX290" s="15" t="s">
        <v>79</v>
      </c>
      <c r="AY290" s="232" t="s">
        <v>130</v>
      </c>
    </row>
    <row r="291" spans="1:65" s="2" customFormat="1" ht="21.75" customHeight="1">
      <c r="A291" s="36"/>
      <c r="B291" s="37"/>
      <c r="C291" s="181" t="s">
        <v>346</v>
      </c>
      <c r="D291" s="181" t="s">
        <v>132</v>
      </c>
      <c r="E291" s="182" t="s">
        <v>347</v>
      </c>
      <c r="F291" s="183" t="s">
        <v>348</v>
      </c>
      <c r="G291" s="184" t="s">
        <v>154</v>
      </c>
      <c r="H291" s="185">
        <v>1595.633</v>
      </c>
      <c r="I291" s="186"/>
      <c r="J291" s="187">
        <f>ROUND(I291*H291,2)</f>
        <v>0</v>
      </c>
      <c r="K291" s="188"/>
      <c r="L291" s="41"/>
      <c r="M291" s="189" t="s">
        <v>19</v>
      </c>
      <c r="N291" s="190" t="s">
        <v>43</v>
      </c>
      <c r="O291" s="66"/>
      <c r="P291" s="191">
        <f>O291*H291</f>
        <v>0</v>
      </c>
      <c r="Q291" s="191">
        <v>0</v>
      </c>
      <c r="R291" s="191">
        <f>Q291*H291</f>
        <v>0</v>
      </c>
      <c r="S291" s="191">
        <v>0</v>
      </c>
      <c r="T291" s="192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93" t="s">
        <v>136</v>
      </c>
      <c r="AT291" s="193" t="s">
        <v>132</v>
      </c>
      <c r="AU291" s="193" t="s">
        <v>81</v>
      </c>
      <c r="AY291" s="19" t="s">
        <v>130</v>
      </c>
      <c r="BE291" s="194">
        <f>IF(N291="základní",J291,0)</f>
        <v>0</v>
      </c>
      <c r="BF291" s="194">
        <f>IF(N291="snížená",J291,0)</f>
        <v>0</v>
      </c>
      <c r="BG291" s="194">
        <f>IF(N291="zákl. přenesená",J291,0)</f>
        <v>0</v>
      </c>
      <c r="BH291" s="194">
        <f>IF(N291="sníž. přenesená",J291,0)</f>
        <v>0</v>
      </c>
      <c r="BI291" s="194">
        <f>IF(N291="nulová",J291,0)</f>
        <v>0</v>
      </c>
      <c r="BJ291" s="19" t="s">
        <v>79</v>
      </c>
      <c r="BK291" s="194">
        <f>ROUND(I291*H291,2)</f>
        <v>0</v>
      </c>
      <c r="BL291" s="19" t="s">
        <v>136</v>
      </c>
      <c r="BM291" s="193" t="s">
        <v>349</v>
      </c>
    </row>
    <row r="292" spans="1:65" s="2" customFormat="1" ht="11.25">
      <c r="A292" s="36"/>
      <c r="B292" s="37"/>
      <c r="C292" s="38"/>
      <c r="D292" s="195" t="s">
        <v>138</v>
      </c>
      <c r="E292" s="38"/>
      <c r="F292" s="196" t="s">
        <v>350</v>
      </c>
      <c r="G292" s="38"/>
      <c r="H292" s="38"/>
      <c r="I292" s="197"/>
      <c r="J292" s="38"/>
      <c r="K292" s="38"/>
      <c r="L292" s="41"/>
      <c r="M292" s="198"/>
      <c r="N292" s="199"/>
      <c r="O292" s="66"/>
      <c r="P292" s="66"/>
      <c r="Q292" s="66"/>
      <c r="R292" s="66"/>
      <c r="S292" s="66"/>
      <c r="T292" s="67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9" t="s">
        <v>138</v>
      </c>
      <c r="AU292" s="19" t="s">
        <v>81</v>
      </c>
    </row>
    <row r="293" spans="1:65" s="13" customFormat="1" ht="11.25">
      <c r="B293" s="200"/>
      <c r="C293" s="201"/>
      <c r="D293" s="202" t="s">
        <v>140</v>
      </c>
      <c r="E293" s="203" t="s">
        <v>19</v>
      </c>
      <c r="F293" s="204" t="s">
        <v>157</v>
      </c>
      <c r="G293" s="201"/>
      <c r="H293" s="203" t="s">
        <v>19</v>
      </c>
      <c r="I293" s="205"/>
      <c r="J293" s="201"/>
      <c r="K293" s="201"/>
      <c r="L293" s="206"/>
      <c r="M293" s="207"/>
      <c r="N293" s="208"/>
      <c r="O293" s="208"/>
      <c r="P293" s="208"/>
      <c r="Q293" s="208"/>
      <c r="R293" s="208"/>
      <c r="S293" s="208"/>
      <c r="T293" s="209"/>
      <c r="AT293" s="210" t="s">
        <v>140</v>
      </c>
      <c r="AU293" s="210" t="s">
        <v>81</v>
      </c>
      <c r="AV293" s="13" t="s">
        <v>79</v>
      </c>
      <c r="AW293" s="13" t="s">
        <v>34</v>
      </c>
      <c r="AX293" s="13" t="s">
        <v>72</v>
      </c>
      <c r="AY293" s="210" t="s">
        <v>130</v>
      </c>
    </row>
    <row r="294" spans="1:65" s="13" customFormat="1" ht="11.25">
      <c r="B294" s="200"/>
      <c r="C294" s="201"/>
      <c r="D294" s="202" t="s">
        <v>140</v>
      </c>
      <c r="E294" s="203" t="s">
        <v>19</v>
      </c>
      <c r="F294" s="204" t="s">
        <v>351</v>
      </c>
      <c r="G294" s="201"/>
      <c r="H294" s="203" t="s">
        <v>19</v>
      </c>
      <c r="I294" s="205"/>
      <c r="J294" s="201"/>
      <c r="K294" s="201"/>
      <c r="L294" s="206"/>
      <c r="M294" s="207"/>
      <c r="N294" s="208"/>
      <c r="O294" s="208"/>
      <c r="P294" s="208"/>
      <c r="Q294" s="208"/>
      <c r="R294" s="208"/>
      <c r="S294" s="208"/>
      <c r="T294" s="209"/>
      <c r="AT294" s="210" t="s">
        <v>140</v>
      </c>
      <c r="AU294" s="210" t="s">
        <v>81</v>
      </c>
      <c r="AV294" s="13" t="s">
        <v>79</v>
      </c>
      <c r="AW294" s="13" t="s">
        <v>34</v>
      </c>
      <c r="AX294" s="13" t="s">
        <v>72</v>
      </c>
      <c r="AY294" s="210" t="s">
        <v>130</v>
      </c>
    </row>
    <row r="295" spans="1:65" s="14" customFormat="1" ht="11.25">
      <c r="B295" s="211"/>
      <c r="C295" s="212"/>
      <c r="D295" s="202" t="s">
        <v>140</v>
      </c>
      <c r="E295" s="213" t="s">
        <v>19</v>
      </c>
      <c r="F295" s="214" t="s">
        <v>352</v>
      </c>
      <c r="G295" s="212"/>
      <c r="H295" s="215">
        <v>63.3</v>
      </c>
      <c r="I295" s="216"/>
      <c r="J295" s="212"/>
      <c r="K295" s="212"/>
      <c r="L295" s="217"/>
      <c r="M295" s="218"/>
      <c r="N295" s="219"/>
      <c r="O295" s="219"/>
      <c r="P295" s="219"/>
      <c r="Q295" s="219"/>
      <c r="R295" s="219"/>
      <c r="S295" s="219"/>
      <c r="T295" s="220"/>
      <c r="AT295" s="221" t="s">
        <v>140</v>
      </c>
      <c r="AU295" s="221" t="s">
        <v>81</v>
      </c>
      <c r="AV295" s="14" t="s">
        <v>81</v>
      </c>
      <c r="AW295" s="14" t="s">
        <v>34</v>
      </c>
      <c r="AX295" s="14" t="s">
        <v>72</v>
      </c>
      <c r="AY295" s="221" t="s">
        <v>130</v>
      </c>
    </row>
    <row r="296" spans="1:65" s="13" customFormat="1" ht="11.25">
      <c r="B296" s="200"/>
      <c r="C296" s="201"/>
      <c r="D296" s="202" t="s">
        <v>140</v>
      </c>
      <c r="E296" s="203" t="s">
        <v>19</v>
      </c>
      <c r="F296" s="204" t="s">
        <v>353</v>
      </c>
      <c r="G296" s="201"/>
      <c r="H296" s="203" t="s">
        <v>19</v>
      </c>
      <c r="I296" s="205"/>
      <c r="J296" s="201"/>
      <c r="K296" s="201"/>
      <c r="L296" s="206"/>
      <c r="M296" s="207"/>
      <c r="N296" s="208"/>
      <c r="O296" s="208"/>
      <c r="P296" s="208"/>
      <c r="Q296" s="208"/>
      <c r="R296" s="208"/>
      <c r="S296" s="208"/>
      <c r="T296" s="209"/>
      <c r="AT296" s="210" t="s">
        <v>140</v>
      </c>
      <c r="AU296" s="210" t="s">
        <v>81</v>
      </c>
      <c r="AV296" s="13" t="s">
        <v>79</v>
      </c>
      <c r="AW296" s="13" t="s">
        <v>34</v>
      </c>
      <c r="AX296" s="13" t="s">
        <v>72</v>
      </c>
      <c r="AY296" s="210" t="s">
        <v>130</v>
      </c>
    </row>
    <row r="297" spans="1:65" s="14" customFormat="1" ht="11.25">
      <c r="B297" s="211"/>
      <c r="C297" s="212"/>
      <c r="D297" s="202" t="s">
        <v>140</v>
      </c>
      <c r="E297" s="213" t="s">
        <v>19</v>
      </c>
      <c r="F297" s="214" t="s">
        <v>354</v>
      </c>
      <c r="G297" s="212"/>
      <c r="H297" s="215">
        <v>39</v>
      </c>
      <c r="I297" s="216"/>
      <c r="J297" s="212"/>
      <c r="K297" s="212"/>
      <c r="L297" s="217"/>
      <c r="M297" s="218"/>
      <c r="N297" s="219"/>
      <c r="O297" s="219"/>
      <c r="P297" s="219"/>
      <c r="Q297" s="219"/>
      <c r="R297" s="219"/>
      <c r="S297" s="219"/>
      <c r="T297" s="220"/>
      <c r="AT297" s="221" t="s">
        <v>140</v>
      </c>
      <c r="AU297" s="221" t="s">
        <v>81</v>
      </c>
      <c r="AV297" s="14" t="s">
        <v>81</v>
      </c>
      <c r="AW297" s="14" t="s">
        <v>34</v>
      </c>
      <c r="AX297" s="14" t="s">
        <v>72</v>
      </c>
      <c r="AY297" s="221" t="s">
        <v>130</v>
      </c>
    </row>
    <row r="298" spans="1:65" s="13" customFormat="1" ht="11.25">
      <c r="B298" s="200"/>
      <c r="C298" s="201"/>
      <c r="D298" s="202" t="s">
        <v>140</v>
      </c>
      <c r="E298" s="203" t="s">
        <v>19</v>
      </c>
      <c r="F298" s="204" t="s">
        <v>355</v>
      </c>
      <c r="G298" s="201"/>
      <c r="H298" s="203" t="s">
        <v>19</v>
      </c>
      <c r="I298" s="205"/>
      <c r="J298" s="201"/>
      <c r="K298" s="201"/>
      <c r="L298" s="206"/>
      <c r="M298" s="207"/>
      <c r="N298" s="208"/>
      <c r="O298" s="208"/>
      <c r="P298" s="208"/>
      <c r="Q298" s="208"/>
      <c r="R298" s="208"/>
      <c r="S298" s="208"/>
      <c r="T298" s="209"/>
      <c r="AT298" s="210" t="s">
        <v>140</v>
      </c>
      <c r="AU298" s="210" t="s">
        <v>81</v>
      </c>
      <c r="AV298" s="13" t="s">
        <v>79</v>
      </c>
      <c r="AW298" s="13" t="s">
        <v>34</v>
      </c>
      <c r="AX298" s="13" t="s">
        <v>72</v>
      </c>
      <c r="AY298" s="210" t="s">
        <v>130</v>
      </c>
    </row>
    <row r="299" spans="1:65" s="14" customFormat="1" ht="11.25">
      <c r="B299" s="211"/>
      <c r="C299" s="212"/>
      <c r="D299" s="202" t="s">
        <v>140</v>
      </c>
      <c r="E299" s="213" t="s">
        <v>19</v>
      </c>
      <c r="F299" s="214" t="s">
        <v>356</v>
      </c>
      <c r="G299" s="212"/>
      <c r="H299" s="215">
        <v>1493.3330000000001</v>
      </c>
      <c r="I299" s="216"/>
      <c r="J299" s="212"/>
      <c r="K299" s="212"/>
      <c r="L299" s="217"/>
      <c r="M299" s="218"/>
      <c r="N299" s="219"/>
      <c r="O299" s="219"/>
      <c r="P299" s="219"/>
      <c r="Q299" s="219"/>
      <c r="R299" s="219"/>
      <c r="S299" s="219"/>
      <c r="T299" s="220"/>
      <c r="AT299" s="221" t="s">
        <v>140</v>
      </c>
      <c r="AU299" s="221" t="s">
        <v>81</v>
      </c>
      <c r="AV299" s="14" t="s">
        <v>81</v>
      </c>
      <c r="AW299" s="14" t="s">
        <v>34</v>
      </c>
      <c r="AX299" s="14" t="s">
        <v>72</v>
      </c>
      <c r="AY299" s="221" t="s">
        <v>130</v>
      </c>
    </row>
    <row r="300" spans="1:65" s="15" customFormat="1" ht="11.25">
      <c r="B300" s="222"/>
      <c r="C300" s="223"/>
      <c r="D300" s="202" t="s">
        <v>140</v>
      </c>
      <c r="E300" s="224" t="s">
        <v>19</v>
      </c>
      <c r="F300" s="225" t="s">
        <v>144</v>
      </c>
      <c r="G300" s="223"/>
      <c r="H300" s="226">
        <v>1595.633</v>
      </c>
      <c r="I300" s="227"/>
      <c r="J300" s="223"/>
      <c r="K300" s="223"/>
      <c r="L300" s="228"/>
      <c r="M300" s="229"/>
      <c r="N300" s="230"/>
      <c r="O300" s="230"/>
      <c r="P300" s="230"/>
      <c r="Q300" s="230"/>
      <c r="R300" s="230"/>
      <c r="S300" s="230"/>
      <c r="T300" s="231"/>
      <c r="AT300" s="232" t="s">
        <v>140</v>
      </c>
      <c r="AU300" s="232" t="s">
        <v>81</v>
      </c>
      <c r="AV300" s="15" t="s">
        <v>136</v>
      </c>
      <c r="AW300" s="15" t="s">
        <v>34</v>
      </c>
      <c r="AX300" s="15" t="s">
        <v>79</v>
      </c>
      <c r="AY300" s="232" t="s">
        <v>130</v>
      </c>
    </row>
    <row r="301" spans="1:65" s="2" customFormat="1" ht="24.2" customHeight="1">
      <c r="A301" s="36"/>
      <c r="B301" s="37"/>
      <c r="C301" s="181" t="s">
        <v>357</v>
      </c>
      <c r="D301" s="181" t="s">
        <v>132</v>
      </c>
      <c r="E301" s="182" t="s">
        <v>358</v>
      </c>
      <c r="F301" s="183" t="s">
        <v>359</v>
      </c>
      <c r="G301" s="184" t="s">
        <v>154</v>
      </c>
      <c r="H301" s="185">
        <v>1647</v>
      </c>
      <c r="I301" s="186"/>
      <c r="J301" s="187">
        <f>ROUND(I301*H301,2)</f>
        <v>0</v>
      </c>
      <c r="K301" s="188"/>
      <c r="L301" s="41"/>
      <c r="M301" s="189" t="s">
        <v>19</v>
      </c>
      <c r="N301" s="190" t="s">
        <v>43</v>
      </c>
      <c r="O301" s="66"/>
      <c r="P301" s="191">
        <f>O301*H301</f>
        <v>0</v>
      </c>
      <c r="Q301" s="191">
        <v>0</v>
      </c>
      <c r="R301" s="191">
        <f>Q301*H301</f>
        <v>0</v>
      </c>
      <c r="S301" s="191">
        <v>0</v>
      </c>
      <c r="T301" s="192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93" t="s">
        <v>136</v>
      </c>
      <c r="AT301" s="193" t="s">
        <v>132</v>
      </c>
      <c r="AU301" s="193" t="s">
        <v>81</v>
      </c>
      <c r="AY301" s="19" t="s">
        <v>130</v>
      </c>
      <c r="BE301" s="194">
        <f>IF(N301="základní",J301,0)</f>
        <v>0</v>
      </c>
      <c r="BF301" s="194">
        <f>IF(N301="snížená",J301,0)</f>
        <v>0</v>
      </c>
      <c r="BG301" s="194">
        <f>IF(N301="zákl. přenesená",J301,0)</f>
        <v>0</v>
      </c>
      <c r="BH301" s="194">
        <f>IF(N301="sníž. přenesená",J301,0)</f>
        <v>0</v>
      </c>
      <c r="BI301" s="194">
        <f>IF(N301="nulová",J301,0)</f>
        <v>0</v>
      </c>
      <c r="BJ301" s="19" t="s">
        <v>79</v>
      </c>
      <c r="BK301" s="194">
        <f>ROUND(I301*H301,2)</f>
        <v>0</v>
      </c>
      <c r="BL301" s="19" t="s">
        <v>136</v>
      </c>
      <c r="BM301" s="193" t="s">
        <v>360</v>
      </c>
    </row>
    <row r="302" spans="1:65" s="2" customFormat="1" ht="11.25">
      <c r="A302" s="36"/>
      <c r="B302" s="37"/>
      <c r="C302" s="38"/>
      <c r="D302" s="195" t="s">
        <v>138</v>
      </c>
      <c r="E302" s="38"/>
      <c r="F302" s="196" t="s">
        <v>361</v>
      </c>
      <c r="G302" s="38"/>
      <c r="H302" s="38"/>
      <c r="I302" s="197"/>
      <c r="J302" s="38"/>
      <c r="K302" s="38"/>
      <c r="L302" s="41"/>
      <c r="M302" s="198"/>
      <c r="N302" s="199"/>
      <c r="O302" s="66"/>
      <c r="P302" s="66"/>
      <c r="Q302" s="66"/>
      <c r="R302" s="66"/>
      <c r="S302" s="66"/>
      <c r="T302" s="67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9" t="s">
        <v>138</v>
      </c>
      <c r="AU302" s="19" t="s">
        <v>81</v>
      </c>
    </row>
    <row r="303" spans="1:65" s="13" customFormat="1" ht="11.25">
      <c r="B303" s="200"/>
      <c r="C303" s="201"/>
      <c r="D303" s="202" t="s">
        <v>140</v>
      </c>
      <c r="E303" s="203" t="s">
        <v>19</v>
      </c>
      <c r="F303" s="204" t="s">
        <v>157</v>
      </c>
      <c r="G303" s="201"/>
      <c r="H303" s="203" t="s">
        <v>19</v>
      </c>
      <c r="I303" s="205"/>
      <c r="J303" s="201"/>
      <c r="K303" s="201"/>
      <c r="L303" s="206"/>
      <c r="M303" s="207"/>
      <c r="N303" s="208"/>
      <c r="O303" s="208"/>
      <c r="P303" s="208"/>
      <c r="Q303" s="208"/>
      <c r="R303" s="208"/>
      <c r="S303" s="208"/>
      <c r="T303" s="209"/>
      <c r="AT303" s="210" t="s">
        <v>140</v>
      </c>
      <c r="AU303" s="210" t="s">
        <v>81</v>
      </c>
      <c r="AV303" s="13" t="s">
        <v>79</v>
      </c>
      <c r="AW303" s="13" t="s">
        <v>34</v>
      </c>
      <c r="AX303" s="13" t="s">
        <v>72</v>
      </c>
      <c r="AY303" s="210" t="s">
        <v>130</v>
      </c>
    </row>
    <row r="304" spans="1:65" s="13" customFormat="1" ht="11.25">
      <c r="B304" s="200"/>
      <c r="C304" s="201"/>
      <c r="D304" s="202" t="s">
        <v>140</v>
      </c>
      <c r="E304" s="203" t="s">
        <v>19</v>
      </c>
      <c r="F304" s="204" t="s">
        <v>362</v>
      </c>
      <c r="G304" s="201"/>
      <c r="H304" s="203" t="s">
        <v>19</v>
      </c>
      <c r="I304" s="205"/>
      <c r="J304" s="201"/>
      <c r="K304" s="201"/>
      <c r="L304" s="206"/>
      <c r="M304" s="207"/>
      <c r="N304" s="208"/>
      <c r="O304" s="208"/>
      <c r="P304" s="208"/>
      <c r="Q304" s="208"/>
      <c r="R304" s="208"/>
      <c r="S304" s="208"/>
      <c r="T304" s="209"/>
      <c r="AT304" s="210" t="s">
        <v>140</v>
      </c>
      <c r="AU304" s="210" t="s">
        <v>81</v>
      </c>
      <c r="AV304" s="13" t="s">
        <v>79</v>
      </c>
      <c r="AW304" s="13" t="s">
        <v>34</v>
      </c>
      <c r="AX304" s="13" t="s">
        <v>72</v>
      </c>
      <c r="AY304" s="210" t="s">
        <v>130</v>
      </c>
    </row>
    <row r="305" spans="1:65" s="14" customFormat="1" ht="11.25">
      <c r="B305" s="211"/>
      <c r="C305" s="212"/>
      <c r="D305" s="202" t="s">
        <v>140</v>
      </c>
      <c r="E305" s="213" t="s">
        <v>19</v>
      </c>
      <c r="F305" s="214" t="s">
        <v>363</v>
      </c>
      <c r="G305" s="212"/>
      <c r="H305" s="215">
        <v>1647</v>
      </c>
      <c r="I305" s="216"/>
      <c r="J305" s="212"/>
      <c r="K305" s="212"/>
      <c r="L305" s="217"/>
      <c r="M305" s="218"/>
      <c r="N305" s="219"/>
      <c r="O305" s="219"/>
      <c r="P305" s="219"/>
      <c r="Q305" s="219"/>
      <c r="R305" s="219"/>
      <c r="S305" s="219"/>
      <c r="T305" s="220"/>
      <c r="AT305" s="221" t="s">
        <v>140</v>
      </c>
      <c r="AU305" s="221" t="s">
        <v>81</v>
      </c>
      <c r="AV305" s="14" t="s">
        <v>81</v>
      </c>
      <c r="AW305" s="14" t="s">
        <v>34</v>
      </c>
      <c r="AX305" s="14" t="s">
        <v>72</v>
      </c>
      <c r="AY305" s="221" t="s">
        <v>130</v>
      </c>
    </row>
    <row r="306" spans="1:65" s="15" customFormat="1" ht="11.25">
      <c r="B306" s="222"/>
      <c r="C306" s="223"/>
      <c r="D306" s="202" t="s">
        <v>140</v>
      </c>
      <c r="E306" s="224" t="s">
        <v>19</v>
      </c>
      <c r="F306" s="225" t="s">
        <v>144</v>
      </c>
      <c r="G306" s="223"/>
      <c r="H306" s="226">
        <v>1647</v>
      </c>
      <c r="I306" s="227"/>
      <c r="J306" s="223"/>
      <c r="K306" s="223"/>
      <c r="L306" s="228"/>
      <c r="M306" s="229"/>
      <c r="N306" s="230"/>
      <c r="O306" s="230"/>
      <c r="P306" s="230"/>
      <c r="Q306" s="230"/>
      <c r="R306" s="230"/>
      <c r="S306" s="230"/>
      <c r="T306" s="231"/>
      <c r="AT306" s="232" t="s">
        <v>140</v>
      </c>
      <c r="AU306" s="232" t="s">
        <v>81</v>
      </c>
      <c r="AV306" s="15" t="s">
        <v>136</v>
      </c>
      <c r="AW306" s="15" t="s">
        <v>34</v>
      </c>
      <c r="AX306" s="15" t="s">
        <v>79</v>
      </c>
      <c r="AY306" s="232" t="s">
        <v>130</v>
      </c>
    </row>
    <row r="307" spans="1:65" s="2" customFormat="1" ht="24.2" customHeight="1">
      <c r="A307" s="36"/>
      <c r="B307" s="37"/>
      <c r="C307" s="181" t="s">
        <v>364</v>
      </c>
      <c r="D307" s="181" t="s">
        <v>132</v>
      </c>
      <c r="E307" s="182" t="s">
        <v>365</v>
      </c>
      <c r="F307" s="183" t="s">
        <v>366</v>
      </c>
      <c r="G307" s="184" t="s">
        <v>154</v>
      </c>
      <c r="H307" s="185">
        <v>2008</v>
      </c>
      <c r="I307" s="186"/>
      <c r="J307" s="187">
        <f>ROUND(I307*H307,2)</f>
        <v>0</v>
      </c>
      <c r="K307" s="188"/>
      <c r="L307" s="41"/>
      <c r="M307" s="189" t="s">
        <v>19</v>
      </c>
      <c r="N307" s="190" t="s">
        <v>43</v>
      </c>
      <c r="O307" s="66"/>
      <c r="P307" s="191">
        <f>O307*H307</f>
        <v>0</v>
      </c>
      <c r="Q307" s="191">
        <v>0</v>
      </c>
      <c r="R307" s="191">
        <f>Q307*H307</f>
        <v>0</v>
      </c>
      <c r="S307" s="191">
        <v>0</v>
      </c>
      <c r="T307" s="192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93" t="s">
        <v>136</v>
      </c>
      <c r="AT307" s="193" t="s">
        <v>132</v>
      </c>
      <c r="AU307" s="193" t="s">
        <v>81</v>
      </c>
      <c r="AY307" s="19" t="s">
        <v>130</v>
      </c>
      <c r="BE307" s="194">
        <f>IF(N307="základní",J307,0)</f>
        <v>0</v>
      </c>
      <c r="BF307" s="194">
        <f>IF(N307="snížená",J307,0)</f>
        <v>0</v>
      </c>
      <c r="BG307" s="194">
        <f>IF(N307="zákl. přenesená",J307,0)</f>
        <v>0</v>
      </c>
      <c r="BH307" s="194">
        <f>IF(N307="sníž. přenesená",J307,0)</f>
        <v>0</v>
      </c>
      <c r="BI307" s="194">
        <f>IF(N307="nulová",J307,0)</f>
        <v>0</v>
      </c>
      <c r="BJ307" s="19" t="s">
        <v>79</v>
      </c>
      <c r="BK307" s="194">
        <f>ROUND(I307*H307,2)</f>
        <v>0</v>
      </c>
      <c r="BL307" s="19" t="s">
        <v>136</v>
      </c>
      <c r="BM307" s="193" t="s">
        <v>367</v>
      </c>
    </row>
    <row r="308" spans="1:65" s="2" customFormat="1" ht="11.25">
      <c r="A308" s="36"/>
      <c r="B308" s="37"/>
      <c r="C308" s="38"/>
      <c r="D308" s="195" t="s">
        <v>138</v>
      </c>
      <c r="E308" s="38"/>
      <c r="F308" s="196" t="s">
        <v>368</v>
      </c>
      <c r="G308" s="38"/>
      <c r="H308" s="38"/>
      <c r="I308" s="197"/>
      <c r="J308" s="38"/>
      <c r="K308" s="38"/>
      <c r="L308" s="41"/>
      <c r="M308" s="198"/>
      <c r="N308" s="199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138</v>
      </c>
      <c r="AU308" s="19" t="s">
        <v>81</v>
      </c>
    </row>
    <row r="309" spans="1:65" s="13" customFormat="1" ht="11.25">
      <c r="B309" s="200"/>
      <c r="C309" s="201"/>
      <c r="D309" s="202" t="s">
        <v>140</v>
      </c>
      <c r="E309" s="203" t="s">
        <v>19</v>
      </c>
      <c r="F309" s="204" t="s">
        <v>157</v>
      </c>
      <c r="G309" s="201"/>
      <c r="H309" s="203" t="s">
        <v>19</v>
      </c>
      <c r="I309" s="205"/>
      <c r="J309" s="201"/>
      <c r="K309" s="201"/>
      <c r="L309" s="206"/>
      <c r="M309" s="207"/>
      <c r="N309" s="208"/>
      <c r="O309" s="208"/>
      <c r="P309" s="208"/>
      <c r="Q309" s="208"/>
      <c r="R309" s="208"/>
      <c r="S309" s="208"/>
      <c r="T309" s="209"/>
      <c r="AT309" s="210" t="s">
        <v>140</v>
      </c>
      <c r="AU309" s="210" t="s">
        <v>81</v>
      </c>
      <c r="AV309" s="13" t="s">
        <v>79</v>
      </c>
      <c r="AW309" s="13" t="s">
        <v>34</v>
      </c>
      <c r="AX309" s="13" t="s">
        <v>72</v>
      </c>
      <c r="AY309" s="210" t="s">
        <v>130</v>
      </c>
    </row>
    <row r="310" spans="1:65" s="13" customFormat="1" ht="11.25">
      <c r="B310" s="200"/>
      <c r="C310" s="201"/>
      <c r="D310" s="202" t="s">
        <v>140</v>
      </c>
      <c r="E310" s="203" t="s">
        <v>19</v>
      </c>
      <c r="F310" s="204" t="s">
        <v>334</v>
      </c>
      <c r="G310" s="201"/>
      <c r="H310" s="203" t="s">
        <v>19</v>
      </c>
      <c r="I310" s="205"/>
      <c r="J310" s="201"/>
      <c r="K310" s="201"/>
      <c r="L310" s="206"/>
      <c r="M310" s="207"/>
      <c r="N310" s="208"/>
      <c r="O310" s="208"/>
      <c r="P310" s="208"/>
      <c r="Q310" s="208"/>
      <c r="R310" s="208"/>
      <c r="S310" s="208"/>
      <c r="T310" s="209"/>
      <c r="AT310" s="210" t="s">
        <v>140</v>
      </c>
      <c r="AU310" s="210" t="s">
        <v>81</v>
      </c>
      <c r="AV310" s="13" t="s">
        <v>79</v>
      </c>
      <c r="AW310" s="13" t="s">
        <v>34</v>
      </c>
      <c r="AX310" s="13" t="s">
        <v>72</v>
      </c>
      <c r="AY310" s="210" t="s">
        <v>130</v>
      </c>
    </row>
    <row r="311" spans="1:65" s="14" customFormat="1" ht="11.25">
      <c r="B311" s="211"/>
      <c r="C311" s="212"/>
      <c r="D311" s="202" t="s">
        <v>140</v>
      </c>
      <c r="E311" s="213" t="s">
        <v>19</v>
      </c>
      <c r="F311" s="214" t="s">
        <v>267</v>
      </c>
      <c r="G311" s="212"/>
      <c r="H311" s="215">
        <v>2008</v>
      </c>
      <c r="I311" s="216"/>
      <c r="J311" s="212"/>
      <c r="K311" s="212"/>
      <c r="L311" s="217"/>
      <c r="M311" s="218"/>
      <c r="N311" s="219"/>
      <c r="O311" s="219"/>
      <c r="P311" s="219"/>
      <c r="Q311" s="219"/>
      <c r="R311" s="219"/>
      <c r="S311" s="219"/>
      <c r="T311" s="220"/>
      <c r="AT311" s="221" t="s">
        <v>140</v>
      </c>
      <c r="AU311" s="221" t="s">
        <v>81</v>
      </c>
      <c r="AV311" s="14" t="s">
        <v>81</v>
      </c>
      <c r="AW311" s="14" t="s">
        <v>34</v>
      </c>
      <c r="AX311" s="14" t="s">
        <v>72</v>
      </c>
      <c r="AY311" s="221" t="s">
        <v>130</v>
      </c>
    </row>
    <row r="312" spans="1:65" s="15" customFormat="1" ht="11.25">
      <c r="B312" s="222"/>
      <c r="C312" s="223"/>
      <c r="D312" s="202" t="s">
        <v>140</v>
      </c>
      <c r="E312" s="224" t="s">
        <v>19</v>
      </c>
      <c r="F312" s="225" t="s">
        <v>144</v>
      </c>
      <c r="G312" s="223"/>
      <c r="H312" s="226">
        <v>2008</v>
      </c>
      <c r="I312" s="227"/>
      <c r="J312" s="223"/>
      <c r="K312" s="223"/>
      <c r="L312" s="228"/>
      <c r="M312" s="229"/>
      <c r="N312" s="230"/>
      <c r="O312" s="230"/>
      <c r="P312" s="230"/>
      <c r="Q312" s="230"/>
      <c r="R312" s="230"/>
      <c r="S312" s="230"/>
      <c r="T312" s="231"/>
      <c r="AT312" s="232" t="s">
        <v>140</v>
      </c>
      <c r="AU312" s="232" t="s">
        <v>81</v>
      </c>
      <c r="AV312" s="15" t="s">
        <v>136</v>
      </c>
      <c r="AW312" s="15" t="s">
        <v>34</v>
      </c>
      <c r="AX312" s="15" t="s">
        <v>79</v>
      </c>
      <c r="AY312" s="232" t="s">
        <v>130</v>
      </c>
    </row>
    <row r="313" spans="1:65" s="2" customFormat="1" ht="24.2" customHeight="1">
      <c r="A313" s="36"/>
      <c r="B313" s="37"/>
      <c r="C313" s="181" t="s">
        <v>369</v>
      </c>
      <c r="D313" s="181" t="s">
        <v>132</v>
      </c>
      <c r="E313" s="182" t="s">
        <v>370</v>
      </c>
      <c r="F313" s="183" t="s">
        <v>371</v>
      </c>
      <c r="G313" s="184" t="s">
        <v>154</v>
      </c>
      <c r="H313" s="185">
        <v>2010</v>
      </c>
      <c r="I313" s="186"/>
      <c r="J313" s="187">
        <f>ROUND(I313*H313,2)</f>
        <v>0</v>
      </c>
      <c r="K313" s="188"/>
      <c r="L313" s="41"/>
      <c r="M313" s="189" t="s">
        <v>19</v>
      </c>
      <c r="N313" s="190" t="s">
        <v>43</v>
      </c>
      <c r="O313" s="66"/>
      <c r="P313" s="191">
        <f>O313*H313</f>
        <v>0</v>
      </c>
      <c r="Q313" s="191">
        <v>0</v>
      </c>
      <c r="R313" s="191">
        <f>Q313*H313</f>
        <v>0</v>
      </c>
      <c r="S313" s="191">
        <v>0</v>
      </c>
      <c r="T313" s="192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93" t="s">
        <v>136</v>
      </c>
      <c r="AT313" s="193" t="s">
        <v>132</v>
      </c>
      <c r="AU313" s="193" t="s">
        <v>81</v>
      </c>
      <c r="AY313" s="19" t="s">
        <v>130</v>
      </c>
      <c r="BE313" s="194">
        <f>IF(N313="základní",J313,0)</f>
        <v>0</v>
      </c>
      <c r="BF313" s="194">
        <f>IF(N313="snížená",J313,0)</f>
        <v>0</v>
      </c>
      <c r="BG313" s="194">
        <f>IF(N313="zákl. přenesená",J313,0)</f>
        <v>0</v>
      </c>
      <c r="BH313" s="194">
        <f>IF(N313="sníž. přenesená",J313,0)</f>
        <v>0</v>
      </c>
      <c r="BI313" s="194">
        <f>IF(N313="nulová",J313,0)</f>
        <v>0</v>
      </c>
      <c r="BJ313" s="19" t="s">
        <v>79</v>
      </c>
      <c r="BK313" s="194">
        <f>ROUND(I313*H313,2)</f>
        <v>0</v>
      </c>
      <c r="BL313" s="19" t="s">
        <v>136</v>
      </c>
      <c r="BM313" s="193" t="s">
        <v>372</v>
      </c>
    </row>
    <row r="314" spans="1:65" s="2" customFormat="1" ht="11.25">
      <c r="A314" s="36"/>
      <c r="B314" s="37"/>
      <c r="C314" s="38"/>
      <c r="D314" s="195" t="s">
        <v>138</v>
      </c>
      <c r="E314" s="38"/>
      <c r="F314" s="196" t="s">
        <v>373</v>
      </c>
      <c r="G314" s="38"/>
      <c r="H314" s="38"/>
      <c r="I314" s="197"/>
      <c r="J314" s="38"/>
      <c r="K314" s="38"/>
      <c r="L314" s="41"/>
      <c r="M314" s="198"/>
      <c r="N314" s="199"/>
      <c r="O314" s="66"/>
      <c r="P314" s="66"/>
      <c r="Q314" s="66"/>
      <c r="R314" s="66"/>
      <c r="S314" s="66"/>
      <c r="T314" s="67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9" t="s">
        <v>138</v>
      </c>
      <c r="AU314" s="19" t="s">
        <v>81</v>
      </c>
    </row>
    <row r="315" spans="1:65" s="13" customFormat="1" ht="11.25">
      <c r="B315" s="200"/>
      <c r="C315" s="201"/>
      <c r="D315" s="202" t="s">
        <v>140</v>
      </c>
      <c r="E315" s="203" t="s">
        <v>19</v>
      </c>
      <c r="F315" s="204" t="s">
        <v>157</v>
      </c>
      <c r="G315" s="201"/>
      <c r="H315" s="203" t="s">
        <v>19</v>
      </c>
      <c r="I315" s="205"/>
      <c r="J315" s="201"/>
      <c r="K315" s="201"/>
      <c r="L315" s="206"/>
      <c r="M315" s="207"/>
      <c r="N315" s="208"/>
      <c r="O315" s="208"/>
      <c r="P315" s="208"/>
      <c r="Q315" s="208"/>
      <c r="R315" s="208"/>
      <c r="S315" s="208"/>
      <c r="T315" s="209"/>
      <c r="AT315" s="210" t="s">
        <v>140</v>
      </c>
      <c r="AU315" s="210" t="s">
        <v>81</v>
      </c>
      <c r="AV315" s="13" t="s">
        <v>79</v>
      </c>
      <c r="AW315" s="13" t="s">
        <v>34</v>
      </c>
      <c r="AX315" s="13" t="s">
        <v>72</v>
      </c>
      <c r="AY315" s="210" t="s">
        <v>130</v>
      </c>
    </row>
    <row r="316" spans="1:65" s="13" customFormat="1" ht="11.25">
      <c r="B316" s="200"/>
      <c r="C316" s="201"/>
      <c r="D316" s="202" t="s">
        <v>140</v>
      </c>
      <c r="E316" s="203" t="s">
        <v>19</v>
      </c>
      <c r="F316" s="204" t="s">
        <v>374</v>
      </c>
      <c r="G316" s="201"/>
      <c r="H316" s="203" t="s">
        <v>19</v>
      </c>
      <c r="I316" s="205"/>
      <c r="J316" s="201"/>
      <c r="K316" s="201"/>
      <c r="L316" s="206"/>
      <c r="M316" s="207"/>
      <c r="N316" s="208"/>
      <c r="O316" s="208"/>
      <c r="P316" s="208"/>
      <c r="Q316" s="208"/>
      <c r="R316" s="208"/>
      <c r="S316" s="208"/>
      <c r="T316" s="209"/>
      <c r="AT316" s="210" t="s">
        <v>140</v>
      </c>
      <c r="AU316" s="210" t="s">
        <v>81</v>
      </c>
      <c r="AV316" s="13" t="s">
        <v>79</v>
      </c>
      <c r="AW316" s="13" t="s">
        <v>34</v>
      </c>
      <c r="AX316" s="13" t="s">
        <v>72</v>
      </c>
      <c r="AY316" s="210" t="s">
        <v>130</v>
      </c>
    </row>
    <row r="317" spans="1:65" s="14" customFormat="1" ht="11.25">
      <c r="B317" s="211"/>
      <c r="C317" s="212"/>
      <c r="D317" s="202" t="s">
        <v>140</v>
      </c>
      <c r="E317" s="213" t="s">
        <v>19</v>
      </c>
      <c r="F317" s="214" t="s">
        <v>335</v>
      </c>
      <c r="G317" s="212"/>
      <c r="H317" s="215">
        <v>2010</v>
      </c>
      <c r="I317" s="216"/>
      <c r="J317" s="212"/>
      <c r="K317" s="212"/>
      <c r="L317" s="217"/>
      <c r="M317" s="218"/>
      <c r="N317" s="219"/>
      <c r="O317" s="219"/>
      <c r="P317" s="219"/>
      <c r="Q317" s="219"/>
      <c r="R317" s="219"/>
      <c r="S317" s="219"/>
      <c r="T317" s="220"/>
      <c r="AT317" s="221" t="s">
        <v>140</v>
      </c>
      <c r="AU317" s="221" t="s">
        <v>81</v>
      </c>
      <c r="AV317" s="14" t="s">
        <v>81</v>
      </c>
      <c r="AW317" s="14" t="s">
        <v>34</v>
      </c>
      <c r="AX317" s="14" t="s">
        <v>72</v>
      </c>
      <c r="AY317" s="221" t="s">
        <v>130</v>
      </c>
    </row>
    <row r="318" spans="1:65" s="15" customFormat="1" ht="11.25">
      <c r="B318" s="222"/>
      <c r="C318" s="223"/>
      <c r="D318" s="202" t="s">
        <v>140</v>
      </c>
      <c r="E318" s="224" t="s">
        <v>19</v>
      </c>
      <c r="F318" s="225" t="s">
        <v>144</v>
      </c>
      <c r="G318" s="223"/>
      <c r="H318" s="226">
        <v>2010</v>
      </c>
      <c r="I318" s="227"/>
      <c r="J318" s="223"/>
      <c r="K318" s="223"/>
      <c r="L318" s="228"/>
      <c r="M318" s="229"/>
      <c r="N318" s="230"/>
      <c r="O318" s="230"/>
      <c r="P318" s="230"/>
      <c r="Q318" s="230"/>
      <c r="R318" s="230"/>
      <c r="S318" s="230"/>
      <c r="T318" s="231"/>
      <c r="AT318" s="232" t="s">
        <v>140</v>
      </c>
      <c r="AU318" s="232" t="s">
        <v>81</v>
      </c>
      <c r="AV318" s="15" t="s">
        <v>136</v>
      </c>
      <c r="AW318" s="15" t="s">
        <v>34</v>
      </c>
      <c r="AX318" s="15" t="s">
        <v>79</v>
      </c>
      <c r="AY318" s="232" t="s">
        <v>130</v>
      </c>
    </row>
    <row r="319" spans="1:65" s="12" customFormat="1" ht="22.9" customHeight="1">
      <c r="B319" s="165"/>
      <c r="C319" s="166"/>
      <c r="D319" s="167" t="s">
        <v>71</v>
      </c>
      <c r="E319" s="179" t="s">
        <v>81</v>
      </c>
      <c r="F319" s="179" t="s">
        <v>375</v>
      </c>
      <c r="G319" s="166"/>
      <c r="H319" s="166"/>
      <c r="I319" s="169"/>
      <c r="J319" s="180">
        <f>BK319</f>
        <v>0</v>
      </c>
      <c r="K319" s="166"/>
      <c r="L319" s="171"/>
      <c r="M319" s="172"/>
      <c r="N319" s="173"/>
      <c r="O319" s="173"/>
      <c r="P319" s="174">
        <f>SUM(P320:P325)</f>
        <v>0</v>
      </c>
      <c r="Q319" s="173"/>
      <c r="R319" s="174">
        <f>SUM(R320:R325)</f>
        <v>132.47712000000001</v>
      </c>
      <c r="S319" s="173"/>
      <c r="T319" s="175">
        <f>SUM(T320:T325)</f>
        <v>0</v>
      </c>
      <c r="AR319" s="176" t="s">
        <v>79</v>
      </c>
      <c r="AT319" s="177" t="s">
        <v>71</v>
      </c>
      <c r="AU319" s="177" t="s">
        <v>79</v>
      </c>
      <c r="AY319" s="176" t="s">
        <v>130</v>
      </c>
      <c r="BK319" s="178">
        <f>SUM(BK320:BK325)</f>
        <v>0</v>
      </c>
    </row>
    <row r="320" spans="1:65" s="2" customFormat="1" ht="33" customHeight="1">
      <c r="A320" s="36"/>
      <c r="B320" s="37"/>
      <c r="C320" s="181" t="s">
        <v>376</v>
      </c>
      <c r="D320" s="181" t="s">
        <v>132</v>
      </c>
      <c r="E320" s="182" t="s">
        <v>377</v>
      </c>
      <c r="F320" s="183" t="s">
        <v>378</v>
      </c>
      <c r="G320" s="184" t="s">
        <v>379</v>
      </c>
      <c r="H320" s="185">
        <v>484.2</v>
      </c>
      <c r="I320" s="186"/>
      <c r="J320" s="187">
        <f>ROUND(I320*H320,2)</f>
        <v>0</v>
      </c>
      <c r="K320" s="188"/>
      <c r="L320" s="41"/>
      <c r="M320" s="189" t="s">
        <v>19</v>
      </c>
      <c r="N320" s="190" t="s">
        <v>43</v>
      </c>
      <c r="O320" s="66"/>
      <c r="P320" s="191">
        <f>O320*H320</f>
        <v>0</v>
      </c>
      <c r="Q320" s="191">
        <v>0.27360000000000001</v>
      </c>
      <c r="R320" s="191">
        <f>Q320*H320</f>
        <v>132.47712000000001</v>
      </c>
      <c r="S320" s="191">
        <v>0</v>
      </c>
      <c r="T320" s="192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93" t="s">
        <v>136</v>
      </c>
      <c r="AT320" s="193" t="s">
        <v>132</v>
      </c>
      <c r="AU320" s="193" t="s">
        <v>81</v>
      </c>
      <c r="AY320" s="19" t="s">
        <v>130</v>
      </c>
      <c r="BE320" s="194">
        <f>IF(N320="základní",J320,0)</f>
        <v>0</v>
      </c>
      <c r="BF320" s="194">
        <f>IF(N320="snížená",J320,0)</f>
        <v>0</v>
      </c>
      <c r="BG320" s="194">
        <f>IF(N320="zákl. přenesená",J320,0)</f>
        <v>0</v>
      </c>
      <c r="BH320" s="194">
        <f>IF(N320="sníž. přenesená",J320,0)</f>
        <v>0</v>
      </c>
      <c r="BI320" s="194">
        <f>IF(N320="nulová",J320,0)</f>
        <v>0</v>
      </c>
      <c r="BJ320" s="19" t="s">
        <v>79</v>
      </c>
      <c r="BK320" s="194">
        <f>ROUND(I320*H320,2)</f>
        <v>0</v>
      </c>
      <c r="BL320" s="19" t="s">
        <v>136</v>
      </c>
      <c r="BM320" s="193" t="s">
        <v>380</v>
      </c>
    </row>
    <row r="321" spans="1:65" s="2" customFormat="1" ht="11.25">
      <c r="A321" s="36"/>
      <c r="B321" s="37"/>
      <c r="C321" s="38"/>
      <c r="D321" s="195" t="s">
        <v>138</v>
      </c>
      <c r="E321" s="38"/>
      <c r="F321" s="196" t="s">
        <v>381</v>
      </c>
      <c r="G321" s="38"/>
      <c r="H321" s="38"/>
      <c r="I321" s="197"/>
      <c r="J321" s="38"/>
      <c r="K321" s="38"/>
      <c r="L321" s="41"/>
      <c r="M321" s="198"/>
      <c r="N321" s="199"/>
      <c r="O321" s="66"/>
      <c r="P321" s="66"/>
      <c r="Q321" s="66"/>
      <c r="R321" s="66"/>
      <c r="S321" s="66"/>
      <c r="T321" s="67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9" t="s">
        <v>138</v>
      </c>
      <c r="AU321" s="19" t="s">
        <v>81</v>
      </c>
    </row>
    <row r="322" spans="1:65" s="13" customFormat="1" ht="11.25">
      <c r="B322" s="200"/>
      <c r="C322" s="201"/>
      <c r="D322" s="202" t="s">
        <v>140</v>
      </c>
      <c r="E322" s="203" t="s">
        <v>19</v>
      </c>
      <c r="F322" s="204" t="s">
        <v>157</v>
      </c>
      <c r="G322" s="201"/>
      <c r="H322" s="203" t="s">
        <v>19</v>
      </c>
      <c r="I322" s="205"/>
      <c r="J322" s="201"/>
      <c r="K322" s="201"/>
      <c r="L322" s="206"/>
      <c r="M322" s="207"/>
      <c r="N322" s="208"/>
      <c r="O322" s="208"/>
      <c r="P322" s="208"/>
      <c r="Q322" s="208"/>
      <c r="R322" s="208"/>
      <c r="S322" s="208"/>
      <c r="T322" s="209"/>
      <c r="AT322" s="210" t="s">
        <v>140</v>
      </c>
      <c r="AU322" s="210" t="s">
        <v>81</v>
      </c>
      <c r="AV322" s="13" t="s">
        <v>79</v>
      </c>
      <c r="AW322" s="13" t="s">
        <v>34</v>
      </c>
      <c r="AX322" s="13" t="s">
        <v>72</v>
      </c>
      <c r="AY322" s="210" t="s">
        <v>130</v>
      </c>
    </row>
    <row r="323" spans="1:65" s="13" customFormat="1" ht="11.25">
      <c r="B323" s="200"/>
      <c r="C323" s="201"/>
      <c r="D323" s="202" t="s">
        <v>140</v>
      </c>
      <c r="E323" s="203" t="s">
        <v>19</v>
      </c>
      <c r="F323" s="204" t="s">
        <v>382</v>
      </c>
      <c r="G323" s="201"/>
      <c r="H323" s="203" t="s">
        <v>19</v>
      </c>
      <c r="I323" s="205"/>
      <c r="J323" s="201"/>
      <c r="K323" s="201"/>
      <c r="L323" s="206"/>
      <c r="M323" s="207"/>
      <c r="N323" s="208"/>
      <c r="O323" s="208"/>
      <c r="P323" s="208"/>
      <c r="Q323" s="208"/>
      <c r="R323" s="208"/>
      <c r="S323" s="208"/>
      <c r="T323" s="209"/>
      <c r="AT323" s="210" t="s">
        <v>140</v>
      </c>
      <c r="AU323" s="210" t="s">
        <v>81</v>
      </c>
      <c r="AV323" s="13" t="s">
        <v>79</v>
      </c>
      <c r="AW323" s="13" t="s">
        <v>34</v>
      </c>
      <c r="AX323" s="13" t="s">
        <v>72</v>
      </c>
      <c r="AY323" s="210" t="s">
        <v>130</v>
      </c>
    </row>
    <row r="324" spans="1:65" s="14" customFormat="1" ht="11.25">
      <c r="B324" s="211"/>
      <c r="C324" s="212"/>
      <c r="D324" s="202" t="s">
        <v>140</v>
      </c>
      <c r="E324" s="213" t="s">
        <v>19</v>
      </c>
      <c r="F324" s="214" t="s">
        <v>383</v>
      </c>
      <c r="G324" s="212"/>
      <c r="H324" s="215">
        <v>484.2</v>
      </c>
      <c r="I324" s="216"/>
      <c r="J324" s="212"/>
      <c r="K324" s="212"/>
      <c r="L324" s="217"/>
      <c r="M324" s="218"/>
      <c r="N324" s="219"/>
      <c r="O324" s="219"/>
      <c r="P324" s="219"/>
      <c r="Q324" s="219"/>
      <c r="R324" s="219"/>
      <c r="S324" s="219"/>
      <c r="T324" s="220"/>
      <c r="AT324" s="221" t="s">
        <v>140</v>
      </c>
      <c r="AU324" s="221" t="s">
        <v>81</v>
      </c>
      <c r="AV324" s="14" t="s">
        <v>81</v>
      </c>
      <c r="AW324" s="14" t="s">
        <v>34</v>
      </c>
      <c r="AX324" s="14" t="s">
        <v>72</v>
      </c>
      <c r="AY324" s="221" t="s">
        <v>130</v>
      </c>
    </row>
    <row r="325" spans="1:65" s="15" customFormat="1" ht="11.25">
      <c r="B325" s="222"/>
      <c r="C325" s="223"/>
      <c r="D325" s="202" t="s">
        <v>140</v>
      </c>
      <c r="E325" s="224" t="s">
        <v>19</v>
      </c>
      <c r="F325" s="225" t="s">
        <v>144</v>
      </c>
      <c r="G325" s="223"/>
      <c r="H325" s="226">
        <v>484.2</v>
      </c>
      <c r="I325" s="227"/>
      <c r="J325" s="223"/>
      <c r="K325" s="223"/>
      <c r="L325" s="228"/>
      <c r="M325" s="229"/>
      <c r="N325" s="230"/>
      <c r="O325" s="230"/>
      <c r="P325" s="230"/>
      <c r="Q325" s="230"/>
      <c r="R325" s="230"/>
      <c r="S325" s="230"/>
      <c r="T325" s="231"/>
      <c r="AT325" s="232" t="s">
        <v>140</v>
      </c>
      <c r="AU325" s="232" t="s">
        <v>81</v>
      </c>
      <c r="AV325" s="15" t="s">
        <v>136</v>
      </c>
      <c r="AW325" s="15" t="s">
        <v>34</v>
      </c>
      <c r="AX325" s="15" t="s">
        <v>79</v>
      </c>
      <c r="AY325" s="232" t="s">
        <v>130</v>
      </c>
    </row>
    <row r="326" spans="1:65" s="12" customFormat="1" ht="22.9" customHeight="1">
      <c r="B326" s="165"/>
      <c r="C326" s="166"/>
      <c r="D326" s="167" t="s">
        <v>71</v>
      </c>
      <c r="E326" s="179" t="s">
        <v>136</v>
      </c>
      <c r="F326" s="179" t="s">
        <v>384</v>
      </c>
      <c r="G326" s="166"/>
      <c r="H326" s="166"/>
      <c r="I326" s="169"/>
      <c r="J326" s="180">
        <f>BK326</f>
        <v>0</v>
      </c>
      <c r="K326" s="166"/>
      <c r="L326" s="171"/>
      <c r="M326" s="172"/>
      <c r="N326" s="173"/>
      <c r="O326" s="173"/>
      <c r="P326" s="174">
        <f>SUM(P327:P379)</f>
        <v>0</v>
      </c>
      <c r="Q326" s="173"/>
      <c r="R326" s="174">
        <f>SUM(R327:R379)</f>
        <v>1638.56476256</v>
      </c>
      <c r="S326" s="173"/>
      <c r="T326" s="175">
        <f>SUM(T327:T379)</f>
        <v>0</v>
      </c>
      <c r="AR326" s="176" t="s">
        <v>79</v>
      </c>
      <c r="AT326" s="177" t="s">
        <v>71</v>
      </c>
      <c r="AU326" s="177" t="s">
        <v>79</v>
      </c>
      <c r="AY326" s="176" t="s">
        <v>130</v>
      </c>
      <c r="BK326" s="178">
        <f>SUM(BK327:BK379)</f>
        <v>0</v>
      </c>
    </row>
    <row r="327" spans="1:65" s="2" customFormat="1" ht="24.2" customHeight="1">
      <c r="A327" s="36"/>
      <c r="B327" s="37"/>
      <c r="C327" s="181" t="s">
        <v>385</v>
      </c>
      <c r="D327" s="181" t="s">
        <v>132</v>
      </c>
      <c r="E327" s="182" t="s">
        <v>386</v>
      </c>
      <c r="F327" s="183" t="s">
        <v>387</v>
      </c>
      <c r="G327" s="184" t="s">
        <v>162</v>
      </c>
      <c r="H327" s="185">
        <v>180.22499999999999</v>
      </c>
      <c r="I327" s="186"/>
      <c r="J327" s="187">
        <f>ROUND(I327*H327,2)</f>
        <v>0</v>
      </c>
      <c r="K327" s="188"/>
      <c r="L327" s="41"/>
      <c r="M327" s="189" t="s">
        <v>19</v>
      </c>
      <c r="N327" s="190" t="s">
        <v>43</v>
      </c>
      <c r="O327" s="66"/>
      <c r="P327" s="191">
        <f>O327*H327</f>
        <v>0</v>
      </c>
      <c r="Q327" s="191">
        <v>0</v>
      </c>
      <c r="R327" s="191">
        <f>Q327*H327</f>
        <v>0</v>
      </c>
      <c r="S327" s="191">
        <v>0</v>
      </c>
      <c r="T327" s="192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193" t="s">
        <v>136</v>
      </c>
      <c r="AT327" s="193" t="s">
        <v>132</v>
      </c>
      <c r="AU327" s="193" t="s">
        <v>81</v>
      </c>
      <c r="AY327" s="19" t="s">
        <v>130</v>
      </c>
      <c r="BE327" s="194">
        <f>IF(N327="základní",J327,0)</f>
        <v>0</v>
      </c>
      <c r="BF327" s="194">
        <f>IF(N327="snížená",J327,0)</f>
        <v>0</v>
      </c>
      <c r="BG327" s="194">
        <f>IF(N327="zákl. přenesená",J327,0)</f>
        <v>0</v>
      </c>
      <c r="BH327" s="194">
        <f>IF(N327="sníž. přenesená",J327,0)</f>
        <v>0</v>
      </c>
      <c r="BI327" s="194">
        <f>IF(N327="nulová",J327,0)</f>
        <v>0</v>
      </c>
      <c r="BJ327" s="19" t="s">
        <v>79</v>
      </c>
      <c r="BK327" s="194">
        <f>ROUND(I327*H327,2)</f>
        <v>0</v>
      </c>
      <c r="BL327" s="19" t="s">
        <v>136</v>
      </c>
      <c r="BM327" s="193" t="s">
        <v>388</v>
      </c>
    </row>
    <row r="328" spans="1:65" s="2" customFormat="1" ht="11.25">
      <c r="A328" s="36"/>
      <c r="B328" s="37"/>
      <c r="C328" s="38"/>
      <c r="D328" s="195" t="s">
        <v>138</v>
      </c>
      <c r="E328" s="38"/>
      <c r="F328" s="196" t="s">
        <v>389</v>
      </c>
      <c r="G328" s="38"/>
      <c r="H328" s="38"/>
      <c r="I328" s="197"/>
      <c r="J328" s="38"/>
      <c r="K328" s="38"/>
      <c r="L328" s="41"/>
      <c r="M328" s="198"/>
      <c r="N328" s="199"/>
      <c r="O328" s="66"/>
      <c r="P328" s="66"/>
      <c r="Q328" s="66"/>
      <c r="R328" s="66"/>
      <c r="S328" s="66"/>
      <c r="T328" s="67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9" t="s">
        <v>138</v>
      </c>
      <c r="AU328" s="19" t="s">
        <v>81</v>
      </c>
    </row>
    <row r="329" spans="1:65" s="13" customFormat="1" ht="11.25">
      <c r="B329" s="200"/>
      <c r="C329" s="201"/>
      <c r="D329" s="202" t="s">
        <v>140</v>
      </c>
      <c r="E329" s="203" t="s">
        <v>19</v>
      </c>
      <c r="F329" s="204" t="s">
        <v>205</v>
      </c>
      <c r="G329" s="201"/>
      <c r="H329" s="203" t="s">
        <v>19</v>
      </c>
      <c r="I329" s="205"/>
      <c r="J329" s="201"/>
      <c r="K329" s="201"/>
      <c r="L329" s="206"/>
      <c r="M329" s="207"/>
      <c r="N329" s="208"/>
      <c r="O329" s="208"/>
      <c r="P329" s="208"/>
      <c r="Q329" s="208"/>
      <c r="R329" s="208"/>
      <c r="S329" s="208"/>
      <c r="T329" s="209"/>
      <c r="AT329" s="210" t="s">
        <v>140</v>
      </c>
      <c r="AU329" s="210" t="s">
        <v>81</v>
      </c>
      <c r="AV329" s="13" t="s">
        <v>79</v>
      </c>
      <c r="AW329" s="13" t="s">
        <v>34</v>
      </c>
      <c r="AX329" s="13" t="s">
        <v>72</v>
      </c>
      <c r="AY329" s="210" t="s">
        <v>130</v>
      </c>
    </row>
    <row r="330" spans="1:65" s="13" customFormat="1" ht="11.25">
      <c r="B330" s="200"/>
      <c r="C330" s="201"/>
      <c r="D330" s="202" t="s">
        <v>140</v>
      </c>
      <c r="E330" s="203" t="s">
        <v>19</v>
      </c>
      <c r="F330" s="204" t="s">
        <v>355</v>
      </c>
      <c r="G330" s="201"/>
      <c r="H330" s="203" t="s">
        <v>19</v>
      </c>
      <c r="I330" s="205"/>
      <c r="J330" s="201"/>
      <c r="K330" s="201"/>
      <c r="L330" s="206"/>
      <c r="M330" s="207"/>
      <c r="N330" s="208"/>
      <c r="O330" s="208"/>
      <c r="P330" s="208"/>
      <c r="Q330" s="208"/>
      <c r="R330" s="208"/>
      <c r="S330" s="208"/>
      <c r="T330" s="209"/>
      <c r="AT330" s="210" t="s">
        <v>140</v>
      </c>
      <c r="AU330" s="210" t="s">
        <v>81</v>
      </c>
      <c r="AV330" s="13" t="s">
        <v>79</v>
      </c>
      <c r="AW330" s="13" t="s">
        <v>34</v>
      </c>
      <c r="AX330" s="13" t="s">
        <v>72</v>
      </c>
      <c r="AY330" s="210" t="s">
        <v>130</v>
      </c>
    </row>
    <row r="331" spans="1:65" s="13" customFormat="1" ht="11.25">
      <c r="B331" s="200"/>
      <c r="C331" s="201"/>
      <c r="D331" s="202" t="s">
        <v>140</v>
      </c>
      <c r="E331" s="203" t="s">
        <v>19</v>
      </c>
      <c r="F331" s="204" t="s">
        <v>390</v>
      </c>
      <c r="G331" s="201"/>
      <c r="H331" s="203" t="s">
        <v>19</v>
      </c>
      <c r="I331" s="205"/>
      <c r="J331" s="201"/>
      <c r="K331" s="201"/>
      <c r="L331" s="206"/>
      <c r="M331" s="207"/>
      <c r="N331" s="208"/>
      <c r="O331" s="208"/>
      <c r="P331" s="208"/>
      <c r="Q331" s="208"/>
      <c r="R331" s="208"/>
      <c r="S331" s="208"/>
      <c r="T331" s="209"/>
      <c r="AT331" s="210" t="s">
        <v>140</v>
      </c>
      <c r="AU331" s="210" t="s">
        <v>81</v>
      </c>
      <c r="AV331" s="13" t="s">
        <v>79</v>
      </c>
      <c r="AW331" s="13" t="s">
        <v>34</v>
      </c>
      <c r="AX331" s="13" t="s">
        <v>72</v>
      </c>
      <c r="AY331" s="210" t="s">
        <v>130</v>
      </c>
    </row>
    <row r="332" spans="1:65" s="14" customFormat="1" ht="11.25">
      <c r="B332" s="211"/>
      <c r="C332" s="212"/>
      <c r="D332" s="202" t="s">
        <v>140</v>
      </c>
      <c r="E332" s="213" t="s">
        <v>19</v>
      </c>
      <c r="F332" s="214" t="s">
        <v>391</v>
      </c>
      <c r="G332" s="212"/>
      <c r="H332" s="215">
        <v>180.22499999999999</v>
      </c>
      <c r="I332" s="216"/>
      <c r="J332" s="212"/>
      <c r="K332" s="212"/>
      <c r="L332" s="217"/>
      <c r="M332" s="218"/>
      <c r="N332" s="219"/>
      <c r="O332" s="219"/>
      <c r="P332" s="219"/>
      <c r="Q332" s="219"/>
      <c r="R332" s="219"/>
      <c r="S332" s="219"/>
      <c r="T332" s="220"/>
      <c r="AT332" s="221" t="s">
        <v>140</v>
      </c>
      <c r="AU332" s="221" t="s">
        <v>81</v>
      </c>
      <c r="AV332" s="14" t="s">
        <v>81</v>
      </c>
      <c r="AW332" s="14" t="s">
        <v>34</v>
      </c>
      <c r="AX332" s="14" t="s">
        <v>72</v>
      </c>
      <c r="AY332" s="221" t="s">
        <v>130</v>
      </c>
    </row>
    <row r="333" spans="1:65" s="15" customFormat="1" ht="11.25">
      <c r="B333" s="222"/>
      <c r="C333" s="223"/>
      <c r="D333" s="202" t="s">
        <v>140</v>
      </c>
      <c r="E333" s="224" t="s">
        <v>19</v>
      </c>
      <c r="F333" s="225" t="s">
        <v>144</v>
      </c>
      <c r="G333" s="223"/>
      <c r="H333" s="226">
        <v>180.22499999999999</v>
      </c>
      <c r="I333" s="227"/>
      <c r="J333" s="223"/>
      <c r="K333" s="223"/>
      <c r="L333" s="228"/>
      <c r="M333" s="229"/>
      <c r="N333" s="230"/>
      <c r="O333" s="230"/>
      <c r="P333" s="230"/>
      <c r="Q333" s="230"/>
      <c r="R333" s="230"/>
      <c r="S333" s="230"/>
      <c r="T333" s="231"/>
      <c r="AT333" s="232" t="s">
        <v>140</v>
      </c>
      <c r="AU333" s="232" t="s">
        <v>81</v>
      </c>
      <c r="AV333" s="15" t="s">
        <v>136</v>
      </c>
      <c r="AW333" s="15" t="s">
        <v>34</v>
      </c>
      <c r="AX333" s="15" t="s">
        <v>79</v>
      </c>
      <c r="AY333" s="232" t="s">
        <v>130</v>
      </c>
    </row>
    <row r="334" spans="1:65" s="2" customFormat="1" ht="24.2" customHeight="1">
      <c r="A334" s="36"/>
      <c r="B334" s="37"/>
      <c r="C334" s="181" t="s">
        <v>392</v>
      </c>
      <c r="D334" s="181" t="s">
        <v>132</v>
      </c>
      <c r="E334" s="182" t="s">
        <v>393</v>
      </c>
      <c r="F334" s="183" t="s">
        <v>394</v>
      </c>
      <c r="G334" s="184" t="s">
        <v>162</v>
      </c>
      <c r="H334" s="185">
        <v>230</v>
      </c>
      <c r="I334" s="186"/>
      <c r="J334" s="187">
        <f>ROUND(I334*H334,2)</f>
        <v>0</v>
      </c>
      <c r="K334" s="188"/>
      <c r="L334" s="41"/>
      <c r="M334" s="189" t="s">
        <v>19</v>
      </c>
      <c r="N334" s="190" t="s">
        <v>43</v>
      </c>
      <c r="O334" s="66"/>
      <c r="P334" s="191">
        <f>O334*H334</f>
        <v>0</v>
      </c>
      <c r="Q334" s="191">
        <v>2.0874999999999999</v>
      </c>
      <c r="R334" s="191">
        <f>Q334*H334</f>
        <v>480.125</v>
      </c>
      <c r="S334" s="191">
        <v>0</v>
      </c>
      <c r="T334" s="192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93" t="s">
        <v>136</v>
      </c>
      <c r="AT334" s="193" t="s">
        <v>132</v>
      </c>
      <c r="AU334" s="193" t="s">
        <v>81</v>
      </c>
      <c r="AY334" s="19" t="s">
        <v>130</v>
      </c>
      <c r="BE334" s="194">
        <f>IF(N334="základní",J334,0)</f>
        <v>0</v>
      </c>
      <c r="BF334" s="194">
        <f>IF(N334="snížená",J334,0)</f>
        <v>0</v>
      </c>
      <c r="BG334" s="194">
        <f>IF(N334="zákl. přenesená",J334,0)</f>
        <v>0</v>
      </c>
      <c r="BH334" s="194">
        <f>IF(N334="sníž. přenesená",J334,0)</f>
        <v>0</v>
      </c>
      <c r="BI334" s="194">
        <f>IF(N334="nulová",J334,0)</f>
        <v>0</v>
      </c>
      <c r="BJ334" s="19" t="s">
        <v>79</v>
      </c>
      <c r="BK334" s="194">
        <f>ROUND(I334*H334,2)</f>
        <v>0</v>
      </c>
      <c r="BL334" s="19" t="s">
        <v>136</v>
      </c>
      <c r="BM334" s="193" t="s">
        <v>395</v>
      </c>
    </row>
    <row r="335" spans="1:65" s="2" customFormat="1" ht="11.25">
      <c r="A335" s="36"/>
      <c r="B335" s="37"/>
      <c r="C335" s="38"/>
      <c r="D335" s="195" t="s">
        <v>138</v>
      </c>
      <c r="E335" s="38"/>
      <c r="F335" s="196" t="s">
        <v>396</v>
      </c>
      <c r="G335" s="38"/>
      <c r="H335" s="38"/>
      <c r="I335" s="197"/>
      <c r="J335" s="38"/>
      <c r="K335" s="38"/>
      <c r="L335" s="41"/>
      <c r="M335" s="198"/>
      <c r="N335" s="199"/>
      <c r="O335" s="66"/>
      <c r="P335" s="66"/>
      <c r="Q335" s="66"/>
      <c r="R335" s="66"/>
      <c r="S335" s="66"/>
      <c r="T335" s="67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9" t="s">
        <v>138</v>
      </c>
      <c r="AU335" s="19" t="s">
        <v>81</v>
      </c>
    </row>
    <row r="336" spans="1:65" s="13" customFormat="1" ht="11.25">
      <c r="B336" s="200"/>
      <c r="C336" s="201"/>
      <c r="D336" s="202" t="s">
        <v>140</v>
      </c>
      <c r="E336" s="203" t="s">
        <v>19</v>
      </c>
      <c r="F336" s="204" t="s">
        <v>157</v>
      </c>
      <c r="G336" s="201"/>
      <c r="H336" s="203" t="s">
        <v>19</v>
      </c>
      <c r="I336" s="205"/>
      <c r="J336" s="201"/>
      <c r="K336" s="201"/>
      <c r="L336" s="206"/>
      <c r="M336" s="207"/>
      <c r="N336" s="208"/>
      <c r="O336" s="208"/>
      <c r="P336" s="208"/>
      <c r="Q336" s="208"/>
      <c r="R336" s="208"/>
      <c r="S336" s="208"/>
      <c r="T336" s="209"/>
      <c r="AT336" s="210" t="s">
        <v>140</v>
      </c>
      <c r="AU336" s="210" t="s">
        <v>81</v>
      </c>
      <c r="AV336" s="13" t="s">
        <v>79</v>
      </c>
      <c r="AW336" s="13" t="s">
        <v>34</v>
      </c>
      <c r="AX336" s="13" t="s">
        <v>72</v>
      </c>
      <c r="AY336" s="210" t="s">
        <v>130</v>
      </c>
    </row>
    <row r="337" spans="1:65" s="13" customFormat="1" ht="11.25">
      <c r="B337" s="200"/>
      <c r="C337" s="201"/>
      <c r="D337" s="202" t="s">
        <v>140</v>
      </c>
      <c r="E337" s="203" t="s">
        <v>19</v>
      </c>
      <c r="F337" s="204" t="s">
        <v>397</v>
      </c>
      <c r="G337" s="201"/>
      <c r="H337" s="203" t="s">
        <v>19</v>
      </c>
      <c r="I337" s="205"/>
      <c r="J337" s="201"/>
      <c r="K337" s="201"/>
      <c r="L337" s="206"/>
      <c r="M337" s="207"/>
      <c r="N337" s="208"/>
      <c r="O337" s="208"/>
      <c r="P337" s="208"/>
      <c r="Q337" s="208"/>
      <c r="R337" s="208"/>
      <c r="S337" s="208"/>
      <c r="T337" s="209"/>
      <c r="AT337" s="210" t="s">
        <v>140</v>
      </c>
      <c r="AU337" s="210" t="s">
        <v>81</v>
      </c>
      <c r="AV337" s="13" t="s">
        <v>79</v>
      </c>
      <c r="AW337" s="13" t="s">
        <v>34</v>
      </c>
      <c r="AX337" s="13" t="s">
        <v>72</v>
      </c>
      <c r="AY337" s="210" t="s">
        <v>130</v>
      </c>
    </row>
    <row r="338" spans="1:65" s="14" customFormat="1" ht="11.25">
      <c r="B338" s="211"/>
      <c r="C338" s="212"/>
      <c r="D338" s="202" t="s">
        <v>140</v>
      </c>
      <c r="E338" s="213" t="s">
        <v>19</v>
      </c>
      <c r="F338" s="214" t="s">
        <v>185</v>
      </c>
      <c r="G338" s="212"/>
      <c r="H338" s="215">
        <v>6</v>
      </c>
      <c r="I338" s="216"/>
      <c r="J338" s="212"/>
      <c r="K338" s="212"/>
      <c r="L338" s="217"/>
      <c r="M338" s="218"/>
      <c r="N338" s="219"/>
      <c r="O338" s="219"/>
      <c r="P338" s="219"/>
      <c r="Q338" s="219"/>
      <c r="R338" s="219"/>
      <c r="S338" s="219"/>
      <c r="T338" s="220"/>
      <c r="AT338" s="221" t="s">
        <v>140</v>
      </c>
      <c r="AU338" s="221" t="s">
        <v>81</v>
      </c>
      <c r="AV338" s="14" t="s">
        <v>81</v>
      </c>
      <c r="AW338" s="14" t="s">
        <v>34</v>
      </c>
      <c r="AX338" s="14" t="s">
        <v>72</v>
      </c>
      <c r="AY338" s="221" t="s">
        <v>130</v>
      </c>
    </row>
    <row r="339" spans="1:65" s="13" customFormat="1" ht="11.25">
      <c r="B339" s="200"/>
      <c r="C339" s="201"/>
      <c r="D339" s="202" t="s">
        <v>140</v>
      </c>
      <c r="E339" s="203" t="s">
        <v>19</v>
      </c>
      <c r="F339" s="204" t="s">
        <v>398</v>
      </c>
      <c r="G339" s="201"/>
      <c r="H339" s="203" t="s">
        <v>19</v>
      </c>
      <c r="I339" s="205"/>
      <c r="J339" s="201"/>
      <c r="K339" s="201"/>
      <c r="L339" s="206"/>
      <c r="M339" s="207"/>
      <c r="N339" s="208"/>
      <c r="O339" s="208"/>
      <c r="P339" s="208"/>
      <c r="Q339" s="208"/>
      <c r="R339" s="208"/>
      <c r="S339" s="208"/>
      <c r="T339" s="209"/>
      <c r="AT339" s="210" t="s">
        <v>140</v>
      </c>
      <c r="AU339" s="210" t="s">
        <v>81</v>
      </c>
      <c r="AV339" s="13" t="s">
        <v>79</v>
      </c>
      <c r="AW339" s="13" t="s">
        <v>34</v>
      </c>
      <c r="AX339" s="13" t="s">
        <v>72</v>
      </c>
      <c r="AY339" s="210" t="s">
        <v>130</v>
      </c>
    </row>
    <row r="340" spans="1:65" s="14" customFormat="1" ht="11.25">
      <c r="B340" s="211"/>
      <c r="C340" s="212"/>
      <c r="D340" s="202" t="s">
        <v>140</v>
      </c>
      <c r="E340" s="213" t="s">
        <v>19</v>
      </c>
      <c r="F340" s="214" t="s">
        <v>399</v>
      </c>
      <c r="G340" s="212"/>
      <c r="H340" s="215">
        <v>224</v>
      </c>
      <c r="I340" s="216"/>
      <c r="J340" s="212"/>
      <c r="K340" s="212"/>
      <c r="L340" s="217"/>
      <c r="M340" s="218"/>
      <c r="N340" s="219"/>
      <c r="O340" s="219"/>
      <c r="P340" s="219"/>
      <c r="Q340" s="219"/>
      <c r="R340" s="219"/>
      <c r="S340" s="219"/>
      <c r="T340" s="220"/>
      <c r="AT340" s="221" t="s">
        <v>140</v>
      </c>
      <c r="AU340" s="221" t="s">
        <v>81</v>
      </c>
      <c r="AV340" s="14" t="s">
        <v>81</v>
      </c>
      <c r="AW340" s="14" t="s">
        <v>34</v>
      </c>
      <c r="AX340" s="14" t="s">
        <v>72</v>
      </c>
      <c r="AY340" s="221" t="s">
        <v>130</v>
      </c>
    </row>
    <row r="341" spans="1:65" s="15" customFormat="1" ht="11.25">
      <c r="B341" s="222"/>
      <c r="C341" s="223"/>
      <c r="D341" s="202" t="s">
        <v>140</v>
      </c>
      <c r="E341" s="224" t="s">
        <v>19</v>
      </c>
      <c r="F341" s="225" t="s">
        <v>144</v>
      </c>
      <c r="G341" s="223"/>
      <c r="H341" s="226">
        <v>230</v>
      </c>
      <c r="I341" s="227"/>
      <c r="J341" s="223"/>
      <c r="K341" s="223"/>
      <c r="L341" s="228"/>
      <c r="M341" s="229"/>
      <c r="N341" s="230"/>
      <c r="O341" s="230"/>
      <c r="P341" s="230"/>
      <c r="Q341" s="230"/>
      <c r="R341" s="230"/>
      <c r="S341" s="230"/>
      <c r="T341" s="231"/>
      <c r="AT341" s="232" t="s">
        <v>140</v>
      </c>
      <c r="AU341" s="232" t="s">
        <v>81</v>
      </c>
      <c r="AV341" s="15" t="s">
        <v>136</v>
      </c>
      <c r="AW341" s="15" t="s">
        <v>34</v>
      </c>
      <c r="AX341" s="15" t="s">
        <v>79</v>
      </c>
      <c r="AY341" s="232" t="s">
        <v>130</v>
      </c>
    </row>
    <row r="342" spans="1:65" s="2" customFormat="1" ht="24.2" customHeight="1">
      <c r="A342" s="36"/>
      <c r="B342" s="37"/>
      <c r="C342" s="181" t="s">
        <v>400</v>
      </c>
      <c r="D342" s="181" t="s">
        <v>132</v>
      </c>
      <c r="E342" s="182" t="s">
        <v>401</v>
      </c>
      <c r="F342" s="183" t="s">
        <v>402</v>
      </c>
      <c r="G342" s="184" t="s">
        <v>162</v>
      </c>
      <c r="H342" s="185">
        <v>0.432</v>
      </c>
      <c r="I342" s="186"/>
      <c r="J342" s="187">
        <f>ROUND(I342*H342,2)</f>
        <v>0</v>
      </c>
      <c r="K342" s="188"/>
      <c r="L342" s="41"/>
      <c r="M342" s="189" t="s">
        <v>19</v>
      </c>
      <c r="N342" s="190" t="s">
        <v>43</v>
      </c>
      <c r="O342" s="66"/>
      <c r="P342" s="191">
        <f>O342*H342</f>
        <v>0</v>
      </c>
      <c r="Q342" s="191">
        <v>2.13408</v>
      </c>
      <c r="R342" s="191">
        <f>Q342*H342</f>
        <v>0.92192255999999995</v>
      </c>
      <c r="S342" s="191">
        <v>0</v>
      </c>
      <c r="T342" s="192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93" t="s">
        <v>136</v>
      </c>
      <c r="AT342" s="193" t="s">
        <v>132</v>
      </c>
      <c r="AU342" s="193" t="s">
        <v>81</v>
      </c>
      <c r="AY342" s="19" t="s">
        <v>130</v>
      </c>
      <c r="BE342" s="194">
        <f>IF(N342="základní",J342,0)</f>
        <v>0</v>
      </c>
      <c r="BF342" s="194">
        <f>IF(N342="snížená",J342,0)</f>
        <v>0</v>
      </c>
      <c r="BG342" s="194">
        <f>IF(N342="zákl. přenesená",J342,0)</f>
        <v>0</v>
      </c>
      <c r="BH342" s="194">
        <f>IF(N342="sníž. přenesená",J342,0)</f>
        <v>0</v>
      </c>
      <c r="BI342" s="194">
        <f>IF(N342="nulová",J342,0)</f>
        <v>0</v>
      </c>
      <c r="BJ342" s="19" t="s">
        <v>79</v>
      </c>
      <c r="BK342" s="194">
        <f>ROUND(I342*H342,2)</f>
        <v>0</v>
      </c>
      <c r="BL342" s="19" t="s">
        <v>136</v>
      </c>
      <c r="BM342" s="193" t="s">
        <v>403</v>
      </c>
    </row>
    <row r="343" spans="1:65" s="2" customFormat="1" ht="11.25">
      <c r="A343" s="36"/>
      <c r="B343" s="37"/>
      <c r="C343" s="38"/>
      <c r="D343" s="195" t="s">
        <v>138</v>
      </c>
      <c r="E343" s="38"/>
      <c r="F343" s="196" t="s">
        <v>404</v>
      </c>
      <c r="G343" s="38"/>
      <c r="H343" s="38"/>
      <c r="I343" s="197"/>
      <c r="J343" s="38"/>
      <c r="K343" s="38"/>
      <c r="L343" s="41"/>
      <c r="M343" s="198"/>
      <c r="N343" s="199"/>
      <c r="O343" s="66"/>
      <c r="P343" s="66"/>
      <c r="Q343" s="66"/>
      <c r="R343" s="66"/>
      <c r="S343" s="66"/>
      <c r="T343" s="67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9" t="s">
        <v>138</v>
      </c>
      <c r="AU343" s="19" t="s">
        <v>81</v>
      </c>
    </row>
    <row r="344" spans="1:65" s="13" customFormat="1" ht="11.25">
      <c r="B344" s="200"/>
      <c r="C344" s="201"/>
      <c r="D344" s="202" t="s">
        <v>140</v>
      </c>
      <c r="E344" s="203" t="s">
        <v>19</v>
      </c>
      <c r="F344" s="204" t="s">
        <v>157</v>
      </c>
      <c r="G344" s="201"/>
      <c r="H344" s="203" t="s">
        <v>19</v>
      </c>
      <c r="I344" s="205"/>
      <c r="J344" s="201"/>
      <c r="K344" s="201"/>
      <c r="L344" s="206"/>
      <c r="M344" s="207"/>
      <c r="N344" s="208"/>
      <c r="O344" s="208"/>
      <c r="P344" s="208"/>
      <c r="Q344" s="208"/>
      <c r="R344" s="208"/>
      <c r="S344" s="208"/>
      <c r="T344" s="209"/>
      <c r="AT344" s="210" t="s">
        <v>140</v>
      </c>
      <c r="AU344" s="210" t="s">
        <v>81</v>
      </c>
      <c r="AV344" s="13" t="s">
        <v>79</v>
      </c>
      <c r="AW344" s="13" t="s">
        <v>34</v>
      </c>
      <c r="AX344" s="13" t="s">
        <v>72</v>
      </c>
      <c r="AY344" s="210" t="s">
        <v>130</v>
      </c>
    </row>
    <row r="345" spans="1:65" s="13" customFormat="1" ht="11.25">
      <c r="B345" s="200"/>
      <c r="C345" s="201"/>
      <c r="D345" s="202" t="s">
        <v>140</v>
      </c>
      <c r="E345" s="203" t="s">
        <v>19</v>
      </c>
      <c r="F345" s="204" t="s">
        <v>405</v>
      </c>
      <c r="G345" s="201"/>
      <c r="H345" s="203" t="s">
        <v>19</v>
      </c>
      <c r="I345" s="205"/>
      <c r="J345" s="201"/>
      <c r="K345" s="201"/>
      <c r="L345" s="206"/>
      <c r="M345" s="207"/>
      <c r="N345" s="208"/>
      <c r="O345" s="208"/>
      <c r="P345" s="208"/>
      <c r="Q345" s="208"/>
      <c r="R345" s="208"/>
      <c r="S345" s="208"/>
      <c r="T345" s="209"/>
      <c r="AT345" s="210" t="s">
        <v>140</v>
      </c>
      <c r="AU345" s="210" t="s">
        <v>81</v>
      </c>
      <c r="AV345" s="13" t="s">
        <v>79</v>
      </c>
      <c r="AW345" s="13" t="s">
        <v>34</v>
      </c>
      <c r="AX345" s="13" t="s">
        <v>72</v>
      </c>
      <c r="AY345" s="210" t="s">
        <v>130</v>
      </c>
    </row>
    <row r="346" spans="1:65" s="14" customFormat="1" ht="11.25">
      <c r="B346" s="211"/>
      <c r="C346" s="212"/>
      <c r="D346" s="202" t="s">
        <v>140</v>
      </c>
      <c r="E346" s="213" t="s">
        <v>19</v>
      </c>
      <c r="F346" s="214" t="s">
        <v>406</v>
      </c>
      <c r="G346" s="212"/>
      <c r="H346" s="215">
        <v>0.432</v>
      </c>
      <c r="I346" s="216"/>
      <c r="J346" s="212"/>
      <c r="K346" s="212"/>
      <c r="L346" s="217"/>
      <c r="M346" s="218"/>
      <c r="N346" s="219"/>
      <c r="O346" s="219"/>
      <c r="P346" s="219"/>
      <c r="Q346" s="219"/>
      <c r="R346" s="219"/>
      <c r="S346" s="219"/>
      <c r="T346" s="220"/>
      <c r="AT346" s="221" t="s">
        <v>140</v>
      </c>
      <c r="AU346" s="221" t="s">
        <v>81</v>
      </c>
      <c r="AV346" s="14" t="s">
        <v>81</v>
      </c>
      <c r="AW346" s="14" t="s">
        <v>34</v>
      </c>
      <c r="AX346" s="14" t="s">
        <v>72</v>
      </c>
      <c r="AY346" s="221" t="s">
        <v>130</v>
      </c>
    </row>
    <row r="347" spans="1:65" s="15" customFormat="1" ht="11.25">
      <c r="B347" s="222"/>
      <c r="C347" s="223"/>
      <c r="D347" s="202" t="s">
        <v>140</v>
      </c>
      <c r="E347" s="224" t="s">
        <v>19</v>
      </c>
      <c r="F347" s="225" t="s">
        <v>144</v>
      </c>
      <c r="G347" s="223"/>
      <c r="H347" s="226">
        <v>0.432</v>
      </c>
      <c r="I347" s="227"/>
      <c r="J347" s="223"/>
      <c r="K347" s="223"/>
      <c r="L347" s="228"/>
      <c r="M347" s="229"/>
      <c r="N347" s="230"/>
      <c r="O347" s="230"/>
      <c r="P347" s="230"/>
      <c r="Q347" s="230"/>
      <c r="R347" s="230"/>
      <c r="S347" s="230"/>
      <c r="T347" s="231"/>
      <c r="AT347" s="232" t="s">
        <v>140</v>
      </c>
      <c r="AU347" s="232" t="s">
        <v>81</v>
      </c>
      <c r="AV347" s="15" t="s">
        <v>136</v>
      </c>
      <c r="AW347" s="15" t="s">
        <v>34</v>
      </c>
      <c r="AX347" s="15" t="s">
        <v>79</v>
      </c>
      <c r="AY347" s="232" t="s">
        <v>130</v>
      </c>
    </row>
    <row r="348" spans="1:65" s="2" customFormat="1" ht="24.2" customHeight="1">
      <c r="A348" s="36"/>
      <c r="B348" s="37"/>
      <c r="C348" s="181" t="s">
        <v>407</v>
      </c>
      <c r="D348" s="181" t="s">
        <v>132</v>
      </c>
      <c r="E348" s="182" t="s">
        <v>408</v>
      </c>
      <c r="F348" s="183" t="s">
        <v>409</v>
      </c>
      <c r="G348" s="184" t="s">
        <v>162</v>
      </c>
      <c r="H348" s="185">
        <v>320.5</v>
      </c>
      <c r="I348" s="186"/>
      <c r="J348" s="187">
        <f>ROUND(I348*H348,2)</f>
        <v>0</v>
      </c>
      <c r="K348" s="188"/>
      <c r="L348" s="41"/>
      <c r="M348" s="189" t="s">
        <v>19</v>
      </c>
      <c r="N348" s="190" t="s">
        <v>43</v>
      </c>
      <c r="O348" s="66"/>
      <c r="P348" s="191">
        <f>O348*H348</f>
        <v>0</v>
      </c>
      <c r="Q348" s="191">
        <v>2.4340799999999998</v>
      </c>
      <c r="R348" s="191">
        <f>Q348*H348</f>
        <v>780.12263999999993</v>
      </c>
      <c r="S348" s="191">
        <v>0</v>
      </c>
      <c r="T348" s="192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93" t="s">
        <v>136</v>
      </c>
      <c r="AT348" s="193" t="s">
        <v>132</v>
      </c>
      <c r="AU348" s="193" t="s">
        <v>81</v>
      </c>
      <c r="AY348" s="19" t="s">
        <v>130</v>
      </c>
      <c r="BE348" s="194">
        <f>IF(N348="základní",J348,0)</f>
        <v>0</v>
      </c>
      <c r="BF348" s="194">
        <f>IF(N348="snížená",J348,0)</f>
        <v>0</v>
      </c>
      <c r="BG348" s="194">
        <f>IF(N348="zákl. přenesená",J348,0)</f>
        <v>0</v>
      </c>
      <c r="BH348" s="194">
        <f>IF(N348="sníž. přenesená",J348,0)</f>
        <v>0</v>
      </c>
      <c r="BI348" s="194">
        <f>IF(N348="nulová",J348,0)</f>
        <v>0</v>
      </c>
      <c r="BJ348" s="19" t="s">
        <v>79</v>
      </c>
      <c r="BK348" s="194">
        <f>ROUND(I348*H348,2)</f>
        <v>0</v>
      </c>
      <c r="BL348" s="19" t="s">
        <v>136</v>
      </c>
      <c r="BM348" s="193" t="s">
        <v>410</v>
      </c>
    </row>
    <row r="349" spans="1:65" s="2" customFormat="1" ht="11.25">
      <c r="A349" s="36"/>
      <c r="B349" s="37"/>
      <c r="C349" s="38"/>
      <c r="D349" s="195" t="s">
        <v>138</v>
      </c>
      <c r="E349" s="38"/>
      <c r="F349" s="196" t="s">
        <v>411</v>
      </c>
      <c r="G349" s="38"/>
      <c r="H349" s="38"/>
      <c r="I349" s="197"/>
      <c r="J349" s="38"/>
      <c r="K349" s="38"/>
      <c r="L349" s="41"/>
      <c r="M349" s="198"/>
      <c r="N349" s="199"/>
      <c r="O349" s="66"/>
      <c r="P349" s="66"/>
      <c r="Q349" s="66"/>
      <c r="R349" s="66"/>
      <c r="S349" s="66"/>
      <c r="T349" s="67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9" t="s">
        <v>138</v>
      </c>
      <c r="AU349" s="19" t="s">
        <v>81</v>
      </c>
    </row>
    <row r="350" spans="1:65" s="13" customFormat="1" ht="11.25">
      <c r="B350" s="200"/>
      <c r="C350" s="201"/>
      <c r="D350" s="202" t="s">
        <v>140</v>
      </c>
      <c r="E350" s="203" t="s">
        <v>19</v>
      </c>
      <c r="F350" s="204" t="s">
        <v>157</v>
      </c>
      <c r="G350" s="201"/>
      <c r="H350" s="203" t="s">
        <v>19</v>
      </c>
      <c r="I350" s="205"/>
      <c r="J350" s="201"/>
      <c r="K350" s="201"/>
      <c r="L350" s="206"/>
      <c r="M350" s="207"/>
      <c r="N350" s="208"/>
      <c r="O350" s="208"/>
      <c r="P350" s="208"/>
      <c r="Q350" s="208"/>
      <c r="R350" s="208"/>
      <c r="S350" s="208"/>
      <c r="T350" s="209"/>
      <c r="AT350" s="210" t="s">
        <v>140</v>
      </c>
      <c r="AU350" s="210" t="s">
        <v>81</v>
      </c>
      <c r="AV350" s="13" t="s">
        <v>79</v>
      </c>
      <c r="AW350" s="13" t="s">
        <v>34</v>
      </c>
      <c r="AX350" s="13" t="s">
        <v>72</v>
      </c>
      <c r="AY350" s="210" t="s">
        <v>130</v>
      </c>
    </row>
    <row r="351" spans="1:65" s="13" customFormat="1" ht="11.25">
      <c r="B351" s="200"/>
      <c r="C351" s="201"/>
      <c r="D351" s="202" t="s">
        <v>140</v>
      </c>
      <c r="E351" s="203" t="s">
        <v>19</v>
      </c>
      <c r="F351" s="204" t="s">
        <v>412</v>
      </c>
      <c r="G351" s="201"/>
      <c r="H351" s="203" t="s">
        <v>19</v>
      </c>
      <c r="I351" s="205"/>
      <c r="J351" s="201"/>
      <c r="K351" s="201"/>
      <c r="L351" s="206"/>
      <c r="M351" s="207"/>
      <c r="N351" s="208"/>
      <c r="O351" s="208"/>
      <c r="P351" s="208"/>
      <c r="Q351" s="208"/>
      <c r="R351" s="208"/>
      <c r="S351" s="208"/>
      <c r="T351" s="209"/>
      <c r="AT351" s="210" t="s">
        <v>140</v>
      </c>
      <c r="AU351" s="210" t="s">
        <v>81</v>
      </c>
      <c r="AV351" s="13" t="s">
        <v>79</v>
      </c>
      <c r="AW351" s="13" t="s">
        <v>34</v>
      </c>
      <c r="AX351" s="13" t="s">
        <v>72</v>
      </c>
      <c r="AY351" s="210" t="s">
        <v>130</v>
      </c>
    </row>
    <row r="352" spans="1:65" s="13" customFormat="1" ht="11.25">
      <c r="B352" s="200"/>
      <c r="C352" s="201"/>
      <c r="D352" s="202" t="s">
        <v>140</v>
      </c>
      <c r="E352" s="203" t="s">
        <v>19</v>
      </c>
      <c r="F352" s="204" t="s">
        <v>355</v>
      </c>
      <c r="G352" s="201"/>
      <c r="H352" s="203" t="s">
        <v>19</v>
      </c>
      <c r="I352" s="205"/>
      <c r="J352" s="201"/>
      <c r="K352" s="201"/>
      <c r="L352" s="206"/>
      <c r="M352" s="207"/>
      <c r="N352" s="208"/>
      <c r="O352" s="208"/>
      <c r="P352" s="208"/>
      <c r="Q352" s="208"/>
      <c r="R352" s="208"/>
      <c r="S352" s="208"/>
      <c r="T352" s="209"/>
      <c r="AT352" s="210" t="s">
        <v>140</v>
      </c>
      <c r="AU352" s="210" t="s">
        <v>81</v>
      </c>
      <c r="AV352" s="13" t="s">
        <v>79</v>
      </c>
      <c r="AW352" s="13" t="s">
        <v>34</v>
      </c>
      <c r="AX352" s="13" t="s">
        <v>72</v>
      </c>
      <c r="AY352" s="210" t="s">
        <v>130</v>
      </c>
    </row>
    <row r="353" spans="1:65" s="13" customFormat="1" ht="11.25">
      <c r="B353" s="200"/>
      <c r="C353" s="201"/>
      <c r="D353" s="202" t="s">
        <v>140</v>
      </c>
      <c r="E353" s="203" t="s">
        <v>19</v>
      </c>
      <c r="F353" s="204" t="s">
        <v>413</v>
      </c>
      <c r="G353" s="201"/>
      <c r="H353" s="203" t="s">
        <v>19</v>
      </c>
      <c r="I353" s="205"/>
      <c r="J353" s="201"/>
      <c r="K353" s="201"/>
      <c r="L353" s="206"/>
      <c r="M353" s="207"/>
      <c r="N353" s="208"/>
      <c r="O353" s="208"/>
      <c r="P353" s="208"/>
      <c r="Q353" s="208"/>
      <c r="R353" s="208"/>
      <c r="S353" s="208"/>
      <c r="T353" s="209"/>
      <c r="AT353" s="210" t="s">
        <v>140</v>
      </c>
      <c r="AU353" s="210" t="s">
        <v>81</v>
      </c>
      <c r="AV353" s="13" t="s">
        <v>79</v>
      </c>
      <c r="AW353" s="13" t="s">
        <v>34</v>
      </c>
      <c r="AX353" s="13" t="s">
        <v>72</v>
      </c>
      <c r="AY353" s="210" t="s">
        <v>130</v>
      </c>
    </row>
    <row r="354" spans="1:65" s="14" customFormat="1" ht="11.25">
      <c r="B354" s="211"/>
      <c r="C354" s="212"/>
      <c r="D354" s="202" t="s">
        <v>140</v>
      </c>
      <c r="E354" s="213" t="s">
        <v>19</v>
      </c>
      <c r="F354" s="214" t="s">
        <v>414</v>
      </c>
      <c r="G354" s="212"/>
      <c r="H354" s="215">
        <v>51.5</v>
      </c>
      <c r="I354" s="216"/>
      <c r="J354" s="212"/>
      <c r="K354" s="212"/>
      <c r="L354" s="217"/>
      <c r="M354" s="218"/>
      <c r="N354" s="219"/>
      <c r="O354" s="219"/>
      <c r="P354" s="219"/>
      <c r="Q354" s="219"/>
      <c r="R354" s="219"/>
      <c r="S354" s="219"/>
      <c r="T354" s="220"/>
      <c r="AT354" s="221" t="s">
        <v>140</v>
      </c>
      <c r="AU354" s="221" t="s">
        <v>81</v>
      </c>
      <c r="AV354" s="14" t="s">
        <v>81</v>
      </c>
      <c r="AW354" s="14" t="s">
        <v>34</v>
      </c>
      <c r="AX354" s="14" t="s">
        <v>72</v>
      </c>
      <c r="AY354" s="221" t="s">
        <v>130</v>
      </c>
    </row>
    <row r="355" spans="1:65" s="13" customFormat="1" ht="11.25">
      <c r="B355" s="200"/>
      <c r="C355" s="201"/>
      <c r="D355" s="202" t="s">
        <v>140</v>
      </c>
      <c r="E355" s="203" t="s">
        <v>19</v>
      </c>
      <c r="F355" s="204" t="s">
        <v>415</v>
      </c>
      <c r="G355" s="201"/>
      <c r="H355" s="203" t="s">
        <v>19</v>
      </c>
      <c r="I355" s="205"/>
      <c r="J355" s="201"/>
      <c r="K355" s="201"/>
      <c r="L355" s="206"/>
      <c r="M355" s="207"/>
      <c r="N355" s="208"/>
      <c r="O355" s="208"/>
      <c r="P355" s="208"/>
      <c r="Q355" s="208"/>
      <c r="R355" s="208"/>
      <c r="S355" s="208"/>
      <c r="T355" s="209"/>
      <c r="AT355" s="210" t="s">
        <v>140</v>
      </c>
      <c r="AU355" s="210" t="s">
        <v>81</v>
      </c>
      <c r="AV355" s="13" t="s">
        <v>79</v>
      </c>
      <c r="AW355" s="13" t="s">
        <v>34</v>
      </c>
      <c r="AX355" s="13" t="s">
        <v>72</v>
      </c>
      <c r="AY355" s="210" t="s">
        <v>130</v>
      </c>
    </row>
    <row r="356" spans="1:65" s="14" customFormat="1" ht="11.25">
      <c r="B356" s="211"/>
      <c r="C356" s="212"/>
      <c r="D356" s="202" t="s">
        <v>140</v>
      </c>
      <c r="E356" s="213" t="s">
        <v>19</v>
      </c>
      <c r="F356" s="214" t="s">
        <v>416</v>
      </c>
      <c r="G356" s="212"/>
      <c r="H356" s="215">
        <v>269</v>
      </c>
      <c r="I356" s="216"/>
      <c r="J356" s="212"/>
      <c r="K356" s="212"/>
      <c r="L356" s="217"/>
      <c r="M356" s="218"/>
      <c r="N356" s="219"/>
      <c r="O356" s="219"/>
      <c r="P356" s="219"/>
      <c r="Q356" s="219"/>
      <c r="R356" s="219"/>
      <c r="S356" s="219"/>
      <c r="T356" s="220"/>
      <c r="AT356" s="221" t="s">
        <v>140</v>
      </c>
      <c r="AU356" s="221" t="s">
        <v>81</v>
      </c>
      <c r="AV356" s="14" t="s">
        <v>81</v>
      </c>
      <c r="AW356" s="14" t="s">
        <v>34</v>
      </c>
      <c r="AX356" s="14" t="s">
        <v>72</v>
      </c>
      <c r="AY356" s="221" t="s">
        <v>130</v>
      </c>
    </row>
    <row r="357" spans="1:65" s="15" customFormat="1" ht="11.25">
      <c r="B357" s="222"/>
      <c r="C357" s="223"/>
      <c r="D357" s="202" t="s">
        <v>140</v>
      </c>
      <c r="E357" s="224" t="s">
        <v>19</v>
      </c>
      <c r="F357" s="225" t="s">
        <v>144</v>
      </c>
      <c r="G357" s="223"/>
      <c r="H357" s="226">
        <v>320.5</v>
      </c>
      <c r="I357" s="227"/>
      <c r="J357" s="223"/>
      <c r="K357" s="223"/>
      <c r="L357" s="228"/>
      <c r="M357" s="229"/>
      <c r="N357" s="230"/>
      <c r="O357" s="230"/>
      <c r="P357" s="230"/>
      <c r="Q357" s="230"/>
      <c r="R357" s="230"/>
      <c r="S357" s="230"/>
      <c r="T357" s="231"/>
      <c r="AT357" s="232" t="s">
        <v>140</v>
      </c>
      <c r="AU357" s="232" t="s">
        <v>81</v>
      </c>
      <c r="AV357" s="15" t="s">
        <v>136</v>
      </c>
      <c r="AW357" s="15" t="s">
        <v>34</v>
      </c>
      <c r="AX357" s="15" t="s">
        <v>79</v>
      </c>
      <c r="AY357" s="232" t="s">
        <v>130</v>
      </c>
    </row>
    <row r="358" spans="1:65" s="2" customFormat="1" ht="24.2" customHeight="1">
      <c r="A358" s="36"/>
      <c r="B358" s="37"/>
      <c r="C358" s="181" t="s">
        <v>417</v>
      </c>
      <c r="D358" s="181" t="s">
        <v>132</v>
      </c>
      <c r="E358" s="182" t="s">
        <v>418</v>
      </c>
      <c r="F358" s="183" t="s">
        <v>419</v>
      </c>
      <c r="G358" s="184" t="s">
        <v>154</v>
      </c>
      <c r="H358" s="185">
        <v>171.667</v>
      </c>
      <c r="I358" s="186"/>
      <c r="J358" s="187">
        <f>ROUND(I358*H358,2)</f>
        <v>0</v>
      </c>
      <c r="K358" s="188"/>
      <c r="L358" s="41"/>
      <c r="M358" s="189" t="s">
        <v>19</v>
      </c>
      <c r="N358" s="190" t="s">
        <v>43</v>
      </c>
      <c r="O358" s="66"/>
      <c r="P358" s="191">
        <f>O358*H358</f>
        <v>0</v>
      </c>
      <c r="Q358" s="191">
        <v>0</v>
      </c>
      <c r="R358" s="191">
        <f>Q358*H358</f>
        <v>0</v>
      </c>
      <c r="S358" s="191">
        <v>0</v>
      </c>
      <c r="T358" s="192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93" t="s">
        <v>136</v>
      </c>
      <c r="AT358" s="193" t="s">
        <v>132</v>
      </c>
      <c r="AU358" s="193" t="s">
        <v>81</v>
      </c>
      <c r="AY358" s="19" t="s">
        <v>130</v>
      </c>
      <c r="BE358" s="194">
        <f>IF(N358="základní",J358,0)</f>
        <v>0</v>
      </c>
      <c r="BF358" s="194">
        <f>IF(N358="snížená",J358,0)</f>
        <v>0</v>
      </c>
      <c r="BG358" s="194">
        <f>IF(N358="zákl. přenesená",J358,0)</f>
        <v>0</v>
      </c>
      <c r="BH358" s="194">
        <f>IF(N358="sníž. přenesená",J358,0)</f>
        <v>0</v>
      </c>
      <c r="BI358" s="194">
        <f>IF(N358="nulová",J358,0)</f>
        <v>0</v>
      </c>
      <c r="BJ358" s="19" t="s">
        <v>79</v>
      </c>
      <c r="BK358" s="194">
        <f>ROUND(I358*H358,2)</f>
        <v>0</v>
      </c>
      <c r="BL358" s="19" t="s">
        <v>136</v>
      </c>
      <c r="BM358" s="193" t="s">
        <v>420</v>
      </c>
    </row>
    <row r="359" spans="1:65" s="2" customFormat="1" ht="11.25">
      <c r="A359" s="36"/>
      <c r="B359" s="37"/>
      <c r="C359" s="38"/>
      <c r="D359" s="195" t="s">
        <v>138</v>
      </c>
      <c r="E359" s="38"/>
      <c r="F359" s="196" t="s">
        <v>421</v>
      </c>
      <c r="G359" s="38"/>
      <c r="H359" s="38"/>
      <c r="I359" s="197"/>
      <c r="J359" s="38"/>
      <c r="K359" s="38"/>
      <c r="L359" s="41"/>
      <c r="M359" s="198"/>
      <c r="N359" s="199"/>
      <c r="O359" s="66"/>
      <c r="P359" s="66"/>
      <c r="Q359" s="66"/>
      <c r="R359" s="66"/>
      <c r="S359" s="66"/>
      <c r="T359" s="67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9" t="s">
        <v>138</v>
      </c>
      <c r="AU359" s="19" t="s">
        <v>81</v>
      </c>
    </row>
    <row r="360" spans="1:65" s="13" customFormat="1" ht="11.25">
      <c r="B360" s="200"/>
      <c r="C360" s="201"/>
      <c r="D360" s="202" t="s">
        <v>140</v>
      </c>
      <c r="E360" s="203" t="s">
        <v>19</v>
      </c>
      <c r="F360" s="204" t="s">
        <v>157</v>
      </c>
      <c r="G360" s="201"/>
      <c r="H360" s="203" t="s">
        <v>19</v>
      </c>
      <c r="I360" s="205"/>
      <c r="J360" s="201"/>
      <c r="K360" s="201"/>
      <c r="L360" s="206"/>
      <c r="M360" s="207"/>
      <c r="N360" s="208"/>
      <c r="O360" s="208"/>
      <c r="P360" s="208"/>
      <c r="Q360" s="208"/>
      <c r="R360" s="208"/>
      <c r="S360" s="208"/>
      <c r="T360" s="209"/>
      <c r="AT360" s="210" t="s">
        <v>140</v>
      </c>
      <c r="AU360" s="210" t="s">
        <v>81</v>
      </c>
      <c r="AV360" s="13" t="s">
        <v>79</v>
      </c>
      <c r="AW360" s="13" t="s">
        <v>34</v>
      </c>
      <c r="AX360" s="13" t="s">
        <v>72</v>
      </c>
      <c r="AY360" s="210" t="s">
        <v>130</v>
      </c>
    </row>
    <row r="361" spans="1:65" s="13" customFormat="1" ht="11.25">
      <c r="B361" s="200"/>
      <c r="C361" s="201"/>
      <c r="D361" s="202" t="s">
        <v>140</v>
      </c>
      <c r="E361" s="203" t="s">
        <v>19</v>
      </c>
      <c r="F361" s="204" t="s">
        <v>355</v>
      </c>
      <c r="G361" s="201"/>
      <c r="H361" s="203" t="s">
        <v>19</v>
      </c>
      <c r="I361" s="205"/>
      <c r="J361" s="201"/>
      <c r="K361" s="201"/>
      <c r="L361" s="206"/>
      <c r="M361" s="207"/>
      <c r="N361" s="208"/>
      <c r="O361" s="208"/>
      <c r="P361" s="208"/>
      <c r="Q361" s="208"/>
      <c r="R361" s="208"/>
      <c r="S361" s="208"/>
      <c r="T361" s="209"/>
      <c r="AT361" s="210" t="s">
        <v>140</v>
      </c>
      <c r="AU361" s="210" t="s">
        <v>81</v>
      </c>
      <c r="AV361" s="13" t="s">
        <v>79</v>
      </c>
      <c r="AW361" s="13" t="s">
        <v>34</v>
      </c>
      <c r="AX361" s="13" t="s">
        <v>72</v>
      </c>
      <c r="AY361" s="210" t="s">
        <v>130</v>
      </c>
    </row>
    <row r="362" spans="1:65" s="14" customFormat="1" ht="11.25">
      <c r="B362" s="211"/>
      <c r="C362" s="212"/>
      <c r="D362" s="202" t="s">
        <v>140</v>
      </c>
      <c r="E362" s="213" t="s">
        <v>19</v>
      </c>
      <c r="F362" s="214" t="s">
        <v>422</v>
      </c>
      <c r="G362" s="212"/>
      <c r="H362" s="215">
        <v>171.667</v>
      </c>
      <c r="I362" s="216"/>
      <c r="J362" s="212"/>
      <c r="K362" s="212"/>
      <c r="L362" s="217"/>
      <c r="M362" s="218"/>
      <c r="N362" s="219"/>
      <c r="O362" s="219"/>
      <c r="P362" s="219"/>
      <c r="Q362" s="219"/>
      <c r="R362" s="219"/>
      <c r="S362" s="219"/>
      <c r="T362" s="220"/>
      <c r="AT362" s="221" t="s">
        <v>140</v>
      </c>
      <c r="AU362" s="221" t="s">
        <v>81</v>
      </c>
      <c r="AV362" s="14" t="s">
        <v>81</v>
      </c>
      <c r="AW362" s="14" t="s">
        <v>34</v>
      </c>
      <c r="AX362" s="14" t="s">
        <v>72</v>
      </c>
      <c r="AY362" s="221" t="s">
        <v>130</v>
      </c>
    </row>
    <row r="363" spans="1:65" s="15" customFormat="1" ht="11.25">
      <c r="B363" s="222"/>
      <c r="C363" s="223"/>
      <c r="D363" s="202" t="s">
        <v>140</v>
      </c>
      <c r="E363" s="224" t="s">
        <v>19</v>
      </c>
      <c r="F363" s="225" t="s">
        <v>144</v>
      </c>
      <c r="G363" s="223"/>
      <c r="H363" s="226">
        <v>171.667</v>
      </c>
      <c r="I363" s="227"/>
      <c r="J363" s="223"/>
      <c r="K363" s="223"/>
      <c r="L363" s="228"/>
      <c r="M363" s="229"/>
      <c r="N363" s="230"/>
      <c r="O363" s="230"/>
      <c r="P363" s="230"/>
      <c r="Q363" s="230"/>
      <c r="R363" s="230"/>
      <c r="S363" s="230"/>
      <c r="T363" s="231"/>
      <c r="AT363" s="232" t="s">
        <v>140</v>
      </c>
      <c r="AU363" s="232" t="s">
        <v>81</v>
      </c>
      <c r="AV363" s="15" t="s">
        <v>136</v>
      </c>
      <c r="AW363" s="15" t="s">
        <v>34</v>
      </c>
      <c r="AX363" s="15" t="s">
        <v>79</v>
      </c>
      <c r="AY363" s="232" t="s">
        <v>130</v>
      </c>
    </row>
    <row r="364" spans="1:65" s="2" customFormat="1" ht="24.2" customHeight="1">
      <c r="A364" s="36"/>
      <c r="B364" s="37"/>
      <c r="C364" s="181" t="s">
        <v>423</v>
      </c>
      <c r="D364" s="181" t="s">
        <v>132</v>
      </c>
      <c r="E364" s="182" t="s">
        <v>424</v>
      </c>
      <c r="F364" s="183" t="s">
        <v>425</v>
      </c>
      <c r="G364" s="184" t="s">
        <v>162</v>
      </c>
      <c r="H364" s="185">
        <v>189</v>
      </c>
      <c r="I364" s="186"/>
      <c r="J364" s="187">
        <f>ROUND(I364*H364,2)</f>
        <v>0</v>
      </c>
      <c r="K364" s="188"/>
      <c r="L364" s="41"/>
      <c r="M364" s="189" t="s">
        <v>19</v>
      </c>
      <c r="N364" s="190" t="s">
        <v>43</v>
      </c>
      <c r="O364" s="66"/>
      <c r="P364" s="191">
        <f>O364*H364</f>
        <v>0</v>
      </c>
      <c r="Q364" s="191">
        <v>1.9967999999999999</v>
      </c>
      <c r="R364" s="191">
        <f>Q364*H364</f>
        <v>377.39519999999999</v>
      </c>
      <c r="S364" s="191">
        <v>0</v>
      </c>
      <c r="T364" s="192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93" t="s">
        <v>136</v>
      </c>
      <c r="AT364" s="193" t="s">
        <v>132</v>
      </c>
      <c r="AU364" s="193" t="s">
        <v>81</v>
      </c>
      <c r="AY364" s="19" t="s">
        <v>130</v>
      </c>
      <c r="BE364" s="194">
        <f>IF(N364="základní",J364,0)</f>
        <v>0</v>
      </c>
      <c r="BF364" s="194">
        <f>IF(N364="snížená",J364,0)</f>
        <v>0</v>
      </c>
      <c r="BG364" s="194">
        <f>IF(N364="zákl. přenesená",J364,0)</f>
        <v>0</v>
      </c>
      <c r="BH364" s="194">
        <f>IF(N364="sníž. přenesená",J364,0)</f>
        <v>0</v>
      </c>
      <c r="BI364" s="194">
        <f>IF(N364="nulová",J364,0)</f>
        <v>0</v>
      </c>
      <c r="BJ364" s="19" t="s">
        <v>79</v>
      </c>
      <c r="BK364" s="194">
        <f>ROUND(I364*H364,2)</f>
        <v>0</v>
      </c>
      <c r="BL364" s="19" t="s">
        <v>136</v>
      </c>
      <c r="BM364" s="193" t="s">
        <v>426</v>
      </c>
    </row>
    <row r="365" spans="1:65" s="2" customFormat="1" ht="11.25">
      <c r="A365" s="36"/>
      <c r="B365" s="37"/>
      <c r="C365" s="38"/>
      <c r="D365" s="195" t="s">
        <v>138</v>
      </c>
      <c r="E365" s="38"/>
      <c r="F365" s="196" t="s">
        <v>427</v>
      </c>
      <c r="G365" s="38"/>
      <c r="H365" s="38"/>
      <c r="I365" s="197"/>
      <c r="J365" s="38"/>
      <c r="K365" s="38"/>
      <c r="L365" s="41"/>
      <c r="M365" s="198"/>
      <c r="N365" s="199"/>
      <c r="O365" s="66"/>
      <c r="P365" s="66"/>
      <c r="Q365" s="66"/>
      <c r="R365" s="66"/>
      <c r="S365" s="66"/>
      <c r="T365" s="67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9" t="s">
        <v>138</v>
      </c>
      <c r="AU365" s="19" t="s">
        <v>81</v>
      </c>
    </row>
    <row r="366" spans="1:65" s="13" customFormat="1" ht="11.25">
      <c r="B366" s="200"/>
      <c r="C366" s="201"/>
      <c r="D366" s="202" t="s">
        <v>140</v>
      </c>
      <c r="E366" s="203" t="s">
        <v>19</v>
      </c>
      <c r="F366" s="204" t="s">
        <v>157</v>
      </c>
      <c r="G366" s="201"/>
      <c r="H366" s="203" t="s">
        <v>19</v>
      </c>
      <c r="I366" s="205"/>
      <c r="J366" s="201"/>
      <c r="K366" s="201"/>
      <c r="L366" s="206"/>
      <c r="M366" s="207"/>
      <c r="N366" s="208"/>
      <c r="O366" s="208"/>
      <c r="P366" s="208"/>
      <c r="Q366" s="208"/>
      <c r="R366" s="208"/>
      <c r="S366" s="208"/>
      <c r="T366" s="209"/>
      <c r="AT366" s="210" t="s">
        <v>140</v>
      </c>
      <c r="AU366" s="210" t="s">
        <v>81</v>
      </c>
      <c r="AV366" s="13" t="s">
        <v>79</v>
      </c>
      <c r="AW366" s="13" t="s">
        <v>34</v>
      </c>
      <c r="AX366" s="13" t="s">
        <v>72</v>
      </c>
      <c r="AY366" s="210" t="s">
        <v>130</v>
      </c>
    </row>
    <row r="367" spans="1:65" s="13" customFormat="1" ht="11.25">
      <c r="B367" s="200"/>
      <c r="C367" s="201"/>
      <c r="D367" s="202" t="s">
        <v>140</v>
      </c>
      <c r="E367" s="203" t="s">
        <v>19</v>
      </c>
      <c r="F367" s="204" t="s">
        <v>428</v>
      </c>
      <c r="G367" s="201"/>
      <c r="H367" s="203" t="s">
        <v>19</v>
      </c>
      <c r="I367" s="205"/>
      <c r="J367" s="201"/>
      <c r="K367" s="201"/>
      <c r="L367" s="206"/>
      <c r="M367" s="207"/>
      <c r="N367" s="208"/>
      <c r="O367" s="208"/>
      <c r="P367" s="208"/>
      <c r="Q367" s="208"/>
      <c r="R367" s="208"/>
      <c r="S367" s="208"/>
      <c r="T367" s="209"/>
      <c r="AT367" s="210" t="s">
        <v>140</v>
      </c>
      <c r="AU367" s="210" t="s">
        <v>81</v>
      </c>
      <c r="AV367" s="13" t="s">
        <v>79</v>
      </c>
      <c r="AW367" s="13" t="s">
        <v>34</v>
      </c>
      <c r="AX367" s="13" t="s">
        <v>72</v>
      </c>
      <c r="AY367" s="210" t="s">
        <v>130</v>
      </c>
    </row>
    <row r="368" spans="1:65" s="14" customFormat="1" ht="11.25">
      <c r="B368" s="211"/>
      <c r="C368" s="212"/>
      <c r="D368" s="202" t="s">
        <v>140</v>
      </c>
      <c r="E368" s="213" t="s">
        <v>19</v>
      </c>
      <c r="F368" s="214" t="s">
        <v>244</v>
      </c>
      <c r="G368" s="212"/>
      <c r="H368" s="215">
        <v>12</v>
      </c>
      <c r="I368" s="216"/>
      <c r="J368" s="212"/>
      <c r="K368" s="212"/>
      <c r="L368" s="217"/>
      <c r="M368" s="218"/>
      <c r="N368" s="219"/>
      <c r="O368" s="219"/>
      <c r="P368" s="219"/>
      <c r="Q368" s="219"/>
      <c r="R368" s="219"/>
      <c r="S368" s="219"/>
      <c r="T368" s="220"/>
      <c r="AT368" s="221" t="s">
        <v>140</v>
      </c>
      <c r="AU368" s="221" t="s">
        <v>81</v>
      </c>
      <c r="AV368" s="14" t="s">
        <v>81</v>
      </c>
      <c r="AW368" s="14" t="s">
        <v>34</v>
      </c>
      <c r="AX368" s="14" t="s">
        <v>72</v>
      </c>
      <c r="AY368" s="221" t="s">
        <v>130</v>
      </c>
    </row>
    <row r="369" spans="1:65" s="13" customFormat="1" ht="11.25">
      <c r="B369" s="200"/>
      <c r="C369" s="201"/>
      <c r="D369" s="202" t="s">
        <v>140</v>
      </c>
      <c r="E369" s="203" t="s">
        <v>19</v>
      </c>
      <c r="F369" s="204" t="s">
        <v>355</v>
      </c>
      <c r="G369" s="201"/>
      <c r="H369" s="203" t="s">
        <v>19</v>
      </c>
      <c r="I369" s="205"/>
      <c r="J369" s="201"/>
      <c r="K369" s="201"/>
      <c r="L369" s="206"/>
      <c r="M369" s="207"/>
      <c r="N369" s="208"/>
      <c r="O369" s="208"/>
      <c r="P369" s="208"/>
      <c r="Q369" s="208"/>
      <c r="R369" s="208"/>
      <c r="S369" s="208"/>
      <c r="T369" s="209"/>
      <c r="AT369" s="210" t="s">
        <v>140</v>
      </c>
      <c r="AU369" s="210" t="s">
        <v>81</v>
      </c>
      <c r="AV369" s="13" t="s">
        <v>79</v>
      </c>
      <c r="AW369" s="13" t="s">
        <v>34</v>
      </c>
      <c r="AX369" s="13" t="s">
        <v>72</v>
      </c>
      <c r="AY369" s="210" t="s">
        <v>130</v>
      </c>
    </row>
    <row r="370" spans="1:65" s="14" customFormat="1" ht="11.25">
      <c r="B370" s="211"/>
      <c r="C370" s="212"/>
      <c r="D370" s="202" t="s">
        <v>140</v>
      </c>
      <c r="E370" s="213" t="s">
        <v>19</v>
      </c>
      <c r="F370" s="214" t="s">
        <v>429</v>
      </c>
      <c r="G370" s="212"/>
      <c r="H370" s="215">
        <v>177</v>
      </c>
      <c r="I370" s="216"/>
      <c r="J370" s="212"/>
      <c r="K370" s="212"/>
      <c r="L370" s="217"/>
      <c r="M370" s="218"/>
      <c r="N370" s="219"/>
      <c r="O370" s="219"/>
      <c r="P370" s="219"/>
      <c r="Q370" s="219"/>
      <c r="R370" s="219"/>
      <c r="S370" s="219"/>
      <c r="T370" s="220"/>
      <c r="AT370" s="221" t="s">
        <v>140</v>
      </c>
      <c r="AU370" s="221" t="s">
        <v>81</v>
      </c>
      <c r="AV370" s="14" t="s">
        <v>81</v>
      </c>
      <c r="AW370" s="14" t="s">
        <v>34</v>
      </c>
      <c r="AX370" s="14" t="s">
        <v>72</v>
      </c>
      <c r="AY370" s="221" t="s">
        <v>130</v>
      </c>
    </row>
    <row r="371" spans="1:65" s="15" customFormat="1" ht="11.25">
      <c r="B371" s="222"/>
      <c r="C371" s="223"/>
      <c r="D371" s="202" t="s">
        <v>140</v>
      </c>
      <c r="E371" s="224" t="s">
        <v>19</v>
      </c>
      <c r="F371" s="225" t="s">
        <v>144</v>
      </c>
      <c r="G371" s="223"/>
      <c r="H371" s="226">
        <v>189</v>
      </c>
      <c r="I371" s="227"/>
      <c r="J371" s="223"/>
      <c r="K371" s="223"/>
      <c r="L371" s="228"/>
      <c r="M371" s="229"/>
      <c r="N371" s="230"/>
      <c r="O371" s="230"/>
      <c r="P371" s="230"/>
      <c r="Q371" s="230"/>
      <c r="R371" s="230"/>
      <c r="S371" s="230"/>
      <c r="T371" s="231"/>
      <c r="AT371" s="232" t="s">
        <v>140</v>
      </c>
      <c r="AU371" s="232" t="s">
        <v>81</v>
      </c>
      <c r="AV371" s="15" t="s">
        <v>136</v>
      </c>
      <c r="AW371" s="15" t="s">
        <v>34</v>
      </c>
      <c r="AX371" s="15" t="s">
        <v>79</v>
      </c>
      <c r="AY371" s="232" t="s">
        <v>130</v>
      </c>
    </row>
    <row r="372" spans="1:65" s="2" customFormat="1" ht="16.5" customHeight="1">
      <c r="A372" s="36"/>
      <c r="B372" s="37"/>
      <c r="C372" s="181" t="s">
        <v>430</v>
      </c>
      <c r="D372" s="181" t="s">
        <v>132</v>
      </c>
      <c r="E372" s="182" t="s">
        <v>431</v>
      </c>
      <c r="F372" s="183" t="s">
        <v>432</v>
      </c>
      <c r="G372" s="184" t="s">
        <v>154</v>
      </c>
      <c r="H372" s="185">
        <v>629</v>
      </c>
      <c r="I372" s="186"/>
      <c r="J372" s="187">
        <f>ROUND(I372*H372,2)</f>
        <v>0</v>
      </c>
      <c r="K372" s="188"/>
      <c r="L372" s="41"/>
      <c r="M372" s="189" t="s">
        <v>19</v>
      </c>
      <c r="N372" s="190" t="s">
        <v>43</v>
      </c>
      <c r="O372" s="66"/>
      <c r="P372" s="191">
        <f>O372*H372</f>
        <v>0</v>
      </c>
      <c r="Q372" s="191">
        <v>0</v>
      </c>
      <c r="R372" s="191">
        <f>Q372*H372</f>
        <v>0</v>
      </c>
      <c r="S372" s="191">
        <v>0</v>
      </c>
      <c r="T372" s="192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93" t="s">
        <v>136</v>
      </c>
      <c r="AT372" s="193" t="s">
        <v>132</v>
      </c>
      <c r="AU372" s="193" t="s">
        <v>81</v>
      </c>
      <c r="AY372" s="19" t="s">
        <v>130</v>
      </c>
      <c r="BE372" s="194">
        <f>IF(N372="základní",J372,0)</f>
        <v>0</v>
      </c>
      <c r="BF372" s="194">
        <f>IF(N372="snížená",J372,0)</f>
        <v>0</v>
      </c>
      <c r="BG372" s="194">
        <f>IF(N372="zákl. přenesená",J372,0)</f>
        <v>0</v>
      </c>
      <c r="BH372" s="194">
        <f>IF(N372="sníž. přenesená",J372,0)</f>
        <v>0</v>
      </c>
      <c r="BI372" s="194">
        <f>IF(N372="nulová",J372,0)</f>
        <v>0</v>
      </c>
      <c r="BJ372" s="19" t="s">
        <v>79</v>
      </c>
      <c r="BK372" s="194">
        <f>ROUND(I372*H372,2)</f>
        <v>0</v>
      </c>
      <c r="BL372" s="19" t="s">
        <v>136</v>
      </c>
      <c r="BM372" s="193" t="s">
        <v>433</v>
      </c>
    </row>
    <row r="373" spans="1:65" s="2" customFormat="1" ht="11.25">
      <c r="A373" s="36"/>
      <c r="B373" s="37"/>
      <c r="C373" s="38"/>
      <c r="D373" s="195" t="s">
        <v>138</v>
      </c>
      <c r="E373" s="38"/>
      <c r="F373" s="196" t="s">
        <v>434</v>
      </c>
      <c r="G373" s="38"/>
      <c r="H373" s="38"/>
      <c r="I373" s="197"/>
      <c r="J373" s="38"/>
      <c r="K373" s="38"/>
      <c r="L373" s="41"/>
      <c r="M373" s="198"/>
      <c r="N373" s="199"/>
      <c r="O373" s="66"/>
      <c r="P373" s="66"/>
      <c r="Q373" s="66"/>
      <c r="R373" s="66"/>
      <c r="S373" s="66"/>
      <c r="T373" s="67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9" t="s">
        <v>138</v>
      </c>
      <c r="AU373" s="19" t="s">
        <v>81</v>
      </c>
    </row>
    <row r="374" spans="1:65" s="13" customFormat="1" ht="11.25">
      <c r="B374" s="200"/>
      <c r="C374" s="201"/>
      <c r="D374" s="202" t="s">
        <v>140</v>
      </c>
      <c r="E374" s="203" t="s">
        <v>19</v>
      </c>
      <c r="F374" s="204" t="s">
        <v>157</v>
      </c>
      <c r="G374" s="201"/>
      <c r="H374" s="203" t="s">
        <v>19</v>
      </c>
      <c r="I374" s="205"/>
      <c r="J374" s="201"/>
      <c r="K374" s="201"/>
      <c r="L374" s="206"/>
      <c r="M374" s="207"/>
      <c r="N374" s="208"/>
      <c r="O374" s="208"/>
      <c r="P374" s="208"/>
      <c r="Q374" s="208"/>
      <c r="R374" s="208"/>
      <c r="S374" s="208"/>
      <c r="T374" s="209"/>
      <c r="AT374" s="210" t="s">
        <v>140</v>
      </c>
      <c r="AU374" s="210" t="s">
        <v>81</v>
      </c>
      <c r="AV374" s="13" t="s">
        <v>79</v>
      </c>
      <c r="AW374" s="13" t="s">
        <v>34</v>
      </c>
      <c r="AX374" s="13" t="s">
        <v>72</v>
      </c>
      <c r="AY374" s="210" t="s">
        <v>130</v>
      </c>
    </row>
    <row r="375" spans="1:65" s="13" customFormat="1" ht="11.25">
      <c r="B375" s="200"/>
      <c r="C375" s="201"/>
      <c r="D375" s="202" t="s">
        <v>140</v>
      </c>
      <c r="E375" s="203" t="s">
        <v>19</v>
      </c>
      <c r="F375" s="204" t="s">
        <v>428</v>
      </c>
      <c r="G375" s="201"/>
      <c r="H375" s="203" t="s">
        <v>19</v>
      </c>
      <c r="I375" s="205"/>
      <c r="J375" s="201"/>
      <c r="K375" s="201"/>
      <c r="L375" s="206"/>
      <c r="M375" s="207"/>
      <c r="N375" s="208"/>
      <c r="O375" s="208"/>
      <c r="P375" s="208"/>
      <c r="Q375" s="208"/>
      <c r="R375" s="208"/>
      <c r="S375" s="208"/>
      <c r="T375" s="209"/>
      <c r="AT375" s="210" t="s">
        <v>140</v>
      </c>
      <c r="AU375" s="210" t="s">
        <v>81</v>
      </c>
      <c r="AV375" s="13" t="s">
        <v>79</v>
      </c>
      <c r="AW375" s="13" t="s">
        <v>34</v>
      </c>
      <c r="AX375" s="13" t="s">
        <v>72</v>
      </c>
      <c r="AY375" s="210" t="s">
        <v>130</v>
      </c>
    </row>
    <row r="376" spans="1:65" s="14" customFormat="1" ht="11.25">
      <c r="B376" s="211"/>
      <c r="C376" s="212"/>
      <c r="D376" s="202" t="s">
        <v>140</v>
      </c>
      <c r="E376" s="213" t="s">
        <v>19</v>
      </c>
      <c r="F376" s="214" t="s">
        <v>354</v>
      </c>
      <c r="G376" s="212"/>
      <c r="H376" s="215">
        <v>39</v>
      </c>
      <c r="I376" s="216"/>
      <c r="J376" s="212"/>
      <c r="K376" s="212"/>
      <c r="L376" s="217"/>
      <c r="M376" s="218"/>
      <c r="N376" s="219"/>
      <c r="O376" s="219"/>
      <c r="P376" s="219"/>
      <c r="Q376" s="219"/>
      <c r="R376" s="219"/>
      <c r="S376" s="219"/>
      <c r="T376" s="220"/>
      <c r="AT376" s="221" t="s">
        <v>140</v>
      </c>
      <c r="AU376" s="221" t="s">
        <v>81</v>
      </c>
      <c r="AV376" s="14" t="s">
        <v>81</v>
      </c>
      <c r="AW376" s="14" t="s">
        <v>34</v>
      </c>
      <c r="AX376" s="14" t="s">
        <v>72</v>
      </c>
      <c r="AY376" s="221" t="s">
        <v>130</v>
      </c>
    </row>
    <row r="377" spans="1:65" s="13" customFormat="1" ht="11.25">
      <c r="B377" s="200"/>
      <c r="C377" s="201"/>
      <c r="D377" s="202" t="s">
        <v>140</v>
      </c>
      <c r="E377" s="203" t="s">
        <v>19</v>
      </c>
      <c r="F377" s="204" t="s">
        <v>355</v>
      </c>
      <c r="G377" s="201"/>
      <c r="H377" s="203" t="s">
        <v>19</v>
      </c>
      <c r="I377" s="205"/>
      <c r="J377" s="201"/>
      <c r="K377" s="201"/>
      <c r="L377" s="206"/>
      <c r="M377" s="207"/>
      <c r="N377" s="208"/>
      <c r="O377" s="208"/>
      <c r="P377" s="208"/>
      <c r="Q377" s="208"/>
      <c r="R377" s="208"/>
      <c r="S377" s="208"/>
      <c r="T377" s="209"/>
      <c r="AT377" s="210" t="s">
        <v>140</v>
      </c>
      <c r="AU377" s="210" t="s">
        <v>81</v>
      </c>
      <c r="AV377" s="13" t="s">
        <v>79</v>
      </c>
      <c r="AW377" s="13" t="s">
        <v>34</v>
      </c>
      <c r="AX377" s="13" t="s">
        <v>72</v>
      </c>
      <c r="AY377" s="210" t="s">
        <v>130</v>
      </c>
    </row>
    <row r="378" spans="1:65" s="14" customFormat="1" ht="11.25">
      <c r="B378" s="211"/>
      <c r="C378" s="212"/>
      <c r="D378" s="202" t="s">
        <v>140</v>
      </c>
      <c r="E378" s="213" t="s">
        <v>19</v>
      </c>
      <c r="F378" s="214" t="s">
        <v>435</v>
      </c>
      <c r="G378" s="212"/>
      <c r="H378" s="215">
        <v>590</v>
      </c>
      <c r="I378" s="216"/>
      <c r="J378" s="212"/>
      <c r="K378" s="212"/>
      <c r="L378" s="217"/>
      <c r="M378" s="218"/>
      <c r="N378" s="219"/>
      <c r="O378" s="219"/>
      <c r="P378" s="219"/>
      <c r="Q378" s="219"/>
      <c r="R378" s="219"/>
      <c r="S378" s="219"/>
      <c r="T378" s="220"/>
      <c r="AT378" s="221" t="s">
        <v>140</v>
      </c>
      <c r="AU378" s="221" t="s">
        <v>81</v>
      </c>
      <c r="AV378" s="14" t="s">
        <v>81</v>
      </c>
      <c r="AW378" s="14" t="s">
        <v>34</v>
      </c>
      <c r="AX378" s="14" t="s">
        <v>72</v>
      </c>
      <c r="AY378" s="221" t="s">
        <v>130</v>
      </c>
    </row>
    <row r="379" spans="1:65" s="15" customFormat="1" ht="11.25">
      <c r="B379" s="222"/>
      <c r="C379" s="223"/>
      <c r="D379" s="202" t="s">
        <v>140</v>
      </c>
      <c r="E379" s="224" t="s">
        <v>19</v>
      </c>
      <c r="F379" s="225" t="s">
        <v>144</v>
      </c>
      <c r="G379" s="223"/>
      <c r="H379" s="226">
        <v>629</v>
      </c>
      <c r="I379" s="227"/>
      <c r="J379" s="223"/>
      <c r="K379" s="223"/>
      <c r="L379" s="228"/>
      <c r="M379" s="229"/>
      <c r="N379" s="230"/>
      <c r="O379" s="230"/>
      <c r="P379" s="230"/>
      <c r="Q379" s="230"/>
      <c r="R379" s="230"/>
      <c r="S379" s="230"/>
      <c r="T379" s="231"/>
      <c r="AT379" s="232" t="s">
        <v>140</v>
      </c>
      <c r="AU379" s="232" t="s">
        <v>81</v>
      </c>
      <c r="AV379" s="15" t="s">
        <v>136</v>
      </c>
      <c r="AW379" s="15" t="s">
        <v>34</v>
      </c>
      <c r="AX379" s="15" t="s">
        <v>79</v>
      </c>
      <c r="AY379" s="232" t="s">
        <v>130</v>
      </c>
    </row>
    <row r="380" spans="1:65" s="12" customFormat="1" ht="22.9" customHeight="1">
      <c r="B380" s="165"/>
      <c r="C380" s="166"/>
      <c r="D380" s="167" t="s">
        <v>71</v>
      </c>
      <c r="E380" s="179" t="s">
        <v>168</v>
      </c>
      <c r="F380" s="179" t="s">
        <v>436</v>
      </c>
      <c r="G380" s="166"/>
      <c r="H380" s="166"/>
      <c r="I380" s="169"/>
      <c r="J380" s="180">
        <f>BK380</f>
        <v>0</v>
      </c>
      <c r="K380" s="166"/>
      <c r="L380" s="171"/>
      <c r="M380" s="172"/>
      <c r="N380" s="173"/>
      <c r="O380" s="173"/>
      <c r="P380" s="174">
        <f>SUM(P381:P389)</f>
        <v>0</v>
      </c>
      <c r="Q380" s="173"/>
      <c r="R380" s="174">
        <f>SUM(R381:R389)</f>
        <v>0</v>
      </c>
      <c r="S380" s="173"/>
      <c r="T380" s="175">
        <f>SUM(T381:T389)</f>
        <v>0</v>
      </c>
      <c r="AR380" s="176" t="s">
        <v>79</v>
      </c>
      <c r="AT380" s="177" t="s">
        <v>71</v>
      </c>
      <c r="AU380" s="177" t="s">
        <v>79</v>
      </c>
      <c r="AY380" s="176" t="s">
        <v>130</v>
      </c>
      <c r="BK380" s="178">
        <f>SUM(BK381:BK389)</f>
        <v>0</v>
      </c>
    </row>
    <row r="381" spans="1:65" s="2" customFormat="1" ht="16.5" customHeight="1">
      <c r="A381" s="36"/>
      <c r="B381" s="37"/>
      <c r="C381" s="181" t="s">
        <v>437</v>
      </c>
      <c r="D381" s="181" t="s">
        <v>132</v>
      </c>
      <c r="E381" s="182" t="s">
        <v>438</v>
      </c>
      <c r="F381" s="183" t="s">
        <v>439</v>
      </c>
      <c r="G381" s="184" t="s">
        <v>154</v>
      </c>
      <c r="H381" s="185">
        <v>126.666</v>
      </c>
      <c r="I381" s="186"/>
      <c r="J381" s="187">
        <f>ROUND(I381*H381,2)</f>
        <v>0</v>
      </c>
      <c r="K381" s="188"/>
      <c r="L381" s="41"/>
      <c r="M381" s="189" t="s">
        <v>19</v>
      </c>
      <c r="N381" s="190" t="s">
        <v>43</v>
      </c>
      <c r="O381" s="66"/>
      <c r="P381" s="191">
        <f>O381*H381</f>
        <v>0</v>
      </c>
      <c r="Q381" s="191">
        <v>0</v>
      </c>
      <c r="R381" s="191">
        <f>Q381*H381</f>
        <v>0</v>
      </c>
      <c r="S381" s="191">
        <v>0</v>
      </c>
      <c r="T381" s="192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193" t="s">
        <v>136</v>
      </c>
      <c r="AT381" s="193" t="s">
        <v>132</v>
      </c>
      <c r="AU381" s="193" t="s">
        <v>81</v>
      </c>
      <c r="AY381" s="19" t="s">
        <v>130</v>
      </c>
      <c r="BE381" s="194">
        <f>IF(N381="základní",J381,0)</f>
        <v>0</v>
      </c>
      <c r="BF381" s="194">
        <f>IF(N381="snížená",J381,0)</f>
        <v>0</v>
      </c>
      <c r="BG381" s="194">
        <f>IF(N381="zákl. přenesená",J381,0)</f>
        <v>0</v>
      </c>
      <c r="BH381" s="194">
        <f>IF(N381="sníž. přenesená",J381,0)</f>
        <v>0</v>
      </c>
      <c r="BI381" s="194">
        <f>IF(N381="nulová",J381,0)</f>
        <v>0</v>
      </c>
      <c r="BJ381" s="19" t="s">
        <v>79</v>
      </c>
      <c r="BK381" s="194">
        <f>ROUND(I381*H381,2)</f>
        <v>0</v>
      </c>
      <c r="BL381" s="19" t="s">
        <v>136</v>
      </c>
      <c r="BM381" s="193" t="s">
        <v>440</v>
      </c>
    </row>
    <row r="382" spans="1:65" s="2" customFormat="1" ht="11.25">
      <c r="A382" s="36"/>
      <c r="B382" s="37"/>
      <c r="C382" s="38"/>
      <c r="D382" s="195" t="s">
        <v>138</v>
      </c>
      <c r="E382" s="38"/>
      <c r="F382" s="196" t="s">
        <v>441</v>
      </c>
      <c r="G382" s="38"/>
      <c r="H382" s="38"/>
      <c r="I382" s="197"/>
      <c r="J382" s="38"/>
      <c r="K382" s="38"/>
      <c r="L382" s="41"/>
      <c r="M382" s="198"/>
      <c r="N382" s="199"/>
      <c r="O382" s="66"/>
      <c r="P382" s="66"/>
      <c r="Q382" s="66"/>
      <c r="R382" s="66"/>
      <c r="S382" s="66"/>
      <c r="T382" s="67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T382" s="19" t="s">
        <v>138</v>
      </c>
      <c r="AU382" s="19" t="s">
        <v>81</v>
      </c>
    </row>
    <row r="383" spans="1:65" s="13" customFormat="1" ht="11.25">
      <c r="B383" s="200"/>
      <c r="C383" s="201"/>
      <c r="D383" s="202" t="s">
        <v>140</v>
      </c>
      <c r="E383" s="203" t="s">
        <v>19</v>
      </c>
      <c r="F383" s="204" t="s">
        <v>157</v>
      </c>
      <c r="G383" s="201"/>
      <c r="H383" s="203" t="s">
        <v>19</v>
      </c>
      <c r="I383" s="205"/>
      <c r="J383" s="201"/>
      <c r="K383" s="201"/>
      <c r="L383" s="206"/>
      <c r="M383" s="207"/>
      <c r="N383" s="208"/>
      <c r="O383" s="208"/>
      <c r="P383" s="208"/>
      <c r="Q383" s="208"/>
      <c r="R383" s="208"/>
      <c r="S383" s="208"/>
      <c r="T383" s="209"/>
      <c r="AT383" s="210" t="s">
        <v>140</v>
      </c>
      <c r="AU383" s="210" t="s">
        <v>81</v>
      </c>
      <c r="AV383" s="13" t="s">
        <v>79</v>
      </c>
      <c r="AW383" s="13" t="s">
        <v>34</v>
      </c>
      <c r="AX383" s="13" t="s">
        <v>72</v>
      </c>
      <c r="AY383" s="210" t="s">
        <v>130</v>
      </c>
    </row>
    <row r="384" spans="1:65" s="13" customFormat="1" ht="11.25">
      <c r="B384" s="200"/>
      <c r="C384" s="201"/>
      <c r="D384" s="202" t="s">
        <v>140</v>
      </c>
      <c r="E384" s="203" t="s">
        <v>19</v>
      </c>
      <c r="F384" s="204" t="s">
        <v>351</v>
      </c>
      <c r="G384" s="201"/>
      <c r="H384" s="203" t="s">
        <v>19</v>
      </c>
      <c r="I384" s="205"/>
      <c r="J384" s="201"/>
      <c r="K384" s="201"/>
      <c r="L384" s="206"/>
      <c r="M384" s="207"/>
      <c r="N384" s="208"/>
      <c r="O384" s="208"/>
      <c r="P384" s="208"/>
      <c r="Q384" s="208"/>
      <c r="R384" s="208"/>
      <c r="S384" s="208"/>
      <c r="T384" s="209"/>
      <c r="AT384" s="210" t="s">
        <v>140</v>
      </c>
      <c r="AU384" s="210" t="s">
        <v>81</v>
      </c>
      <c r="AV384" s="13" t="s">
        <v>79</v>
      </c>
      <c r="AW384" s="13" t="s">
        <v>34</v>
      </c>
      <c r="AX384" s="13" t="s">
        <v>72</v>
      </c>
      <c r="AY384" s="210" t="s">
        <v>130</v>
      </c>
    </row>
    <row r="385" spans="1:65" s="13" customFormat="1" ht="11.25">
      <c r="B385" s="200"/>
      <c r="C385" s="201"/>
      <c r="D385" s="202" t="s">
        <v>140</v>
      </c>
      <c r="E385" s="203" t="s">
        <v>19</v>
      </c>
      <c r="F385" s="204" t="s">
        <v>442</v>
      </c>
      <c r="G385" s="201"/>
      <c r="H385" s="203" t="s">
        <v>19</v>
      </c>
      <c r="I385" s="205"/>
      <c r="J385" s="201"/>
      <c r="K385" s="201"/>
      <c r="L385" s="206"/>
      <c r="M385" s="207"/>
      <c r="N385" s="208"/>
      <c r="O385" s="208"/>
      <c r="P385" s="208"/>
      <c r="Q385" s="208"/>
      <c r="R385" s="208"/>
      <c r="S385" s="208"/>
      <c r="T385" s="209"/>
      <c r="AT385" s="210" t="s">
        <v>140</v>
      </c>
      <c r="AU385" s="210" t="s">
        <v>81</v>
      </c>
      <c r="AV385" s="13" t="s">
        <v>79</v>
      </c>
      <c r="AW385" s="13" t="s">
        <v>34</v>
      </c>
      <c r="AX385" s="13" t="s">
        <v>72</v>
      </c>
      <c r="AY385" s="210" t="s">
        <v>130</v>
      </c>
    </row>
    <row r="386" spans="1:65" s="14" customFormat="1" ht="11.25">
      <c r="B386" s="211"/>
      <c r="C386" s="212"/>
      <c r="D386" s="202" t="s">
        <v>140</v>
      </c>
      <c r="E386" s="213" t="s">
        <v>19</v>
      </c>
      <c r="F386" s="214" t="s">
        <v>443</v>
      </c>
      <c r="G386" s="212"/>
      <c r="H386" s="215">
        <v>63.332999999999998</v>
      </c>
      <c r="I386" s="216"/>
      <c r="J386" s="212"/>
      <c r="K386" s="212"/>
      <c r="L386" s="217"/>
      <c r="M386" s="218"/>
      <c r="N386" s="219"/>
      <c r="O386" s="219"/>
      <c r="P386" s="219"/>
      <c r="Q386" s="219"/>
      <c r="R386" s="219"/>
      <c r="S386" s="219"/>
      <c r="T386" s="220"/>
      <c r="AT386" s="221" t="s">
        <v>140</v>
      </c>
      <c r="AU386" s="221" t="s">
        <v>81</v>
      </c>
      <c r="AV386" s="14" t="s">
        <v>81</v>
      </c>
      <c r="AW386" s="14" t="s">
        <v>34</v>
      </c>
      <c r="AX386" s="14" t="s">
        <v>72</v>
      </c>
      <c r="AY386" s="221" t="s">
        <v>130</v>
      </c>
    </row>
    <row r="387" spans="1:65" s="13" customFormat="1" ht="11.25">
      <c r="B387" s="200"/>
      <c r="C387" s="201"/>
      <c r="D387" s="202" t="s">
        <v>140</v>
      </c>
      <c r="E387" s="203" t="s">
        <v>19</v>
      </c>
      <c r="F387" s="204" t="s">
        <v>444</v>
      </c>
      <c r="G387" s="201"/>
      <c r="H387" s="203" t="s">
        <v>19</v>
      </c>
      <c r="I387" s="205"/>
      <c r="J387" s="201"/>
      <c r="K387" s="201"/>
      <c r="L387" s="206"/>
      <c r="M387" s="207"/>
      <c r="N387" s="208"/>
      <c r="O387" s="208"/>
      <c r="P387" s="208"/>
      <c r="Q387" s="208"/>
      <c r="R387" s="208"/>
      <c r="S387" s="208"/>
      <c r="T387" s="209"/>
      <c r="AT387" s="210" t="s">
        <v>140</v>
      </c>
      <c r="AU387" s="210" t="s">
        <v>81</v>
      </c>
      <c r="AV387" s="13" t="s">
        <v>79</v>
      </c>
      <c r="AW387" s="13" t="s">
        <v>34</v>
      </c>
      <c r="AX387" s="13" t="s">
        <v>72</v>
      </c>
      <c r="AY387" s="210" t="s">
        <v>130</v>
      </c>
    </row>
    <row r="388" spans="1:65" s="14" customFormat="1" ht="11.25">
      <c r="B388" s="211"/>
      <c r="C388" s="212"/>
      <c r="D388" s="202" t="s">
        <v>140</v>
      </c>
      <c r="E388" s="213" t="s">
        <v>19</v>
      </c>
      <c r="F388" s="214" t="s">
        <v>443</v>
      </c>
      <c r="G388" s="212"/>
      <c r="H388" s="215">
        <v>63.332999999999998</v>
      </c>
      <c r="I388" s="216"/>
      <c r="J388" s="212"/>
      <c r="K388" s="212"/>
      <c r="L388" s="217"/>
      <c r="M388" s="218"/>
      <c r="N388" s="219"/>
      <c r="O388" s="219"/>
      <c r="P388" s="219"/>
      <c r="Q388" s="219"/>
      <c r="R388" s="219"/>
      <c r="S388" s="219"/>
      <c r="T388" s="220"/>
      <c r="AT388" s="221" t="s">
        <v>140</v>
      </c>
      <c r="AU388" s="221" t="s">
        <v>81</v>
      </c>
      <c r="AV388" s="14" t="s">
        <v>81</v>
      </c>
      <c r="AW388" s="14" t="s">
        <v>34</v>
      </c>
      <c r="AX388" s="14" t="s">
        <v>72</v>
      </c>
      <c r="AY388" s="221" t="s">
        <v>130</v>
      </c>
    </row>
    <row r="389" spans="1:65" s="15" customFormat="1" ht="11.25">
      <c r="B389" s="222"/>
      <c r="C389" s="223"/>
      <c r="D389" s="202" t="s">
        <v>140</v>
      </c>
      <c r="E389" s="224" t="s">
        <v>19</v>
      </c>
      <c r="F389" s="225" t="s">
        <v>144</v>
      </c>
      <c r="G389" s="223"/>
      <c r="H389" s="226">
        <v>126.666</v>
      </c>
      <c r="I389" s="227"/>
      <c r="J389" s="223"/>
      <c r="K389" s="223"/>
      <c r="L389" s="228"/>
      <c r="M389" s="229"/>
      <c r="N389" s="230"/>
      <c r="O389" s="230"/>
      <c r="P389" s="230"/>
      <c r="Q389" s="230"/>
      <c r="R389" s="230"/>
      <c r="S389" s="230"/>
      <c r="T389" s="231"/>
      <c r="AT389" s="232" t="s">
        <v>140</v>
      </c>
      <c r="AU389" s="232" t="s">
        <v>81</v>
      </c>
      <c r="AV389" s="15" t="s">
        <v>136</v>
      </c>
      <c r="AW389" s="15" t="s">
        <v>34</v>
      </c>
      <c r="AX389" s="15" t="s">
        <v>79</v>
      </c>
      <c r="AY389" s="232" t="s">
        <v>130</v>
      </c>
    </row>
    <row r="390" spans="1:65" s="12" customFormat="1" ht="22.9" customHeight="1">
      <c r="B390" s="165"/>
      <c r="C390" s="166"/>
      <c r="D390" s="167" t="s">
        <v>71</v>
      </c>
      <c r="E390" s="179" t="s">
        <v>200</v>
      </c>
      <c r="F390" s="179" t="s">
        <v>445</v>
      </c>
      <c r="G390" s="166"/>
      <c r="H390" s="166"/>
      <c r="I390" s="169"/>
      <c r="J390" s="180">
        <f>BK390</f>
        <v>0</v>
      </c>
      <c r="K390" s="166"/>
      <c r="L390" s="171"/>
      <c r="M390" s="172"/>
      <c r="N390" s="173"/>
      <c r="O390" s="173"/>
      <c r="P390" s="174">
        <f>SUM(P391:P395)</f>
        <v>0</v>
      </c>
      <c r="Q390" s="173"/>
      <c r="R390" s="174">
        <f>SUM(R391:R395)</f>
        <v>0</v>
      </c>
      <c r="S390" s="173"/>
      <c r="T390" s="175">
        <f>SUM(T391:T395)</f>
        <v>0</v>
      </c>
      <c r="AR390" s="176" t="s">
        <v>79</v>
      </c>
      <c r="AT390" s="177" t="s">
        <v>71</v>
      </c>
      <c r="AU390" s="177" t="s">
        <v>79</v>
      </c>
      <c r="AY390" s="176" t="s">
        <v>130</v>
      </c>
      <c r="BK390" s="178">
        <f>SUM(BK391:BK395)</f>
        <v>0</v>
      </c>
    </row>
    <row r="391" spans="1:65" s="2" customFormat="1" ht="16.5" customHeight="1">
      <c r="A391" s="36"/>
      <c r="B391" s="37"/>
      <c r="C391" s="181" t="s">
        <v>354</v>
      </c>
      <c r="D391" s="181" t="s">
        <v>132</v>
      </c>
      <c r="E391" s="182" t="s">
        <v>446</v>
      </c>
      <c r="F391" s="183" t="s">
        <v>447</v>
      </c>
      <c r="G391" s="184" t="s">
        <v>379</v>
      </c>
      <c r="H391" s="185">
        <v>22</v>
      </c>
      <c r="I391" s="186"/>
      <c r="J391" s="187">
        <f>ROUND(I391*H391,2)</f>
        <v>0</v>
      </c>
      <c r="K391" s="188"/>
      <c r="L391" s="41"/>
      <c r="M391" s="189" t="s">
        <v>19</v>
      </c>
      <c r="N391" s="190" t="s">
        <v>43</v>
      </c>
      <c r="O391" s="66"/>
      <c r="P391" s="191">
        <f>O391*H391</f>
        <v>0</v>
      </c>
      <c r="Q391" s="191">
        <v>0</v>
      </c>
      <c r="R391" s="191">
        <f>Q391*H391</f>
        <v>0</v>
      </c>
      <c r="S391" s="191">
        <v>0</v>
      </c>
      <c r="T391" s="192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93" t="s">
        <v>136</v>
      </c>
      <c r="AT391" s="193" t="s">
        <v>132</v>
      </c>
      <c r="AU391" s="193" t="s">
        <v>81</v>
      </c>
      <c r="AY391" s="19" t="s">
        <v>130</v>
      </c>
      <c r="BE391" s="194">
        <f>IF(N391="základní",J391,0)</f>
        <v>0</v>
      </c>
      <c r="BF391" s="194">
        <f>IF(N391="snížená",J391,0)</f>
        <v>0</v>
      </c>
      <c r="BG391" s="194">
        <f>IF(N391="zákl. přenesená",J391,0)</f>
        <v>0</v>
      </c>
      <c r="BH391" s="194">
        <f>IF(N391="sníž. přenesená",J391,0)</f>
        <v>0</v>
      </c>
      <c r="BI391" s="194">
        <f>IF(N391="nulová",J391,0)</f>
        <v>0</v>
      </c>
      <c r="BJ391" s="19" t="s">
        <v>79</v>
      </c>
      <c r="BK391" s="194">
        <f>ROUND(I391*H391,2)</f>
        <v>0</v>
      </c>
      <c r="BL391" s="19" t="s">
        <v>136</v>
      </c>
      <c r="BM391" s="193" t="s">
        <v>448</v>
      </c>
    </row>
    <row r="392" spans="1:65" s="2" customFormat="1" ht="29.25">
      <c r="A392" s="36"/>
      <c r="B392" s="37"/>
      <c r="C392" s="38"/>
      <c r="D392" s="202" t="s">
        <v>449</v>
      </c>
      <c r="E392" s="38"/>
      <c r="F392" s="255" t="s">
        <v>450</v>
      </c>
      <c r="G392" s="38"/>
      <c r="H392" s="38"/>
      <c r="I392" s="197"/>
      <c r="J392" s="38"/>
      <c r="K392" s="38"/>
      <c r="L392" s="41"/>
      <c r="M392" s="198"/>
      <c r="N392" s="199"/>
      <c r="O392" s="66"/>
      <c r="P392" s="66"/>
      <c r="Q392" s="66"/>
      <c r="R392" s="66"/>
      <c r="S392" s="66"/>
      <c r="T392" s="67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9" t="s">
        <v>449</v>
      </c>
      <c r="AU392" s="19" t="s">
        <v>81</v>
      </c>
    </row>
    <row r="393" spans="1:65" s="13" customFormat="1" ht="11.25">
      <c r="B393" s="200"/>
      <c r="C393" s="201"/>
      <c r="D393" s="202" t="s">
        <v>140</v>
      </c>
      <c r="E393" s="203" t="s">
        <v>19</v>
      </c>
      <c r="F393" s="204" t="s">
        <v>157</v>
      </c>
      <c r="G393" s="201"/>
      <c r="H393" s="203" t="s">
        <v>19</v>
      </c>
      <c r="I393" s="205"/>
      <c r="J393" s="201"/>
      <c r="K393" s="201"/>
      <c r="L393" s="206"/>
      <c r="M393" s="207"/>
      <c r="N393" s="208"/>
      <c r="O393" s="208"/>
      <c r="P393" s="208"/>
      <c r="Q393" s="208"/>
      <c r="R393" s="208"/>
      <c r="S393" s="208"/>
      <c r="T393" s="209"/>
      <c r="AT393" s="210" t="s">
        <v>140</v>
      </c>
      <c r="AU393" s="210" t="s">
        <v>81</v>
      </c>
      <c r="AV393" s="13" t="s">
        <v>79</v>
      </c>
      <c r="AW393" s="13" t="s">
        <v>34</v>
      </c>
      <c r="AX393" s="13" t="s">
        <v>72</v>
      </c>
      <c r="AY393" s="210" t="s">
        <v>130</v>
      </c>
    </row>
    <row r="394" spans="1:65" s="14" customFormat="1" ht="11.25">
      <c r="B394" s="211"/>
      <c r="C394" s="212"/>
      <c r="D394" s="202" t="s">
        <v>140</v>
      </c>
      <c r="E394" s="213" t="s">
        <v>19</v>
      </c>
      <c r="F394" s="214" t="s">
        <v>451</v>
      </c>
      <c r="G394" s="212"/>
      <c r="H394" s="215">
        <v>22</v>
      </c>
      <c r="I394" s="216"/>
      <c r="J394" s="212"/>
      <c r="K394" s="212"/>
      <c r="L394" s="217"/>
      <c r="M394" s="218"/>
      <c r="N394" s="219"/>
      <c r="O394" s="219"/>
      <c r="P394" s="219"/>
      <c r="Q394" s="219"/>
      <c r="R394" s="219"/>
      <c r="S394" s="219"/>
      <c r="T394" s="220"/>
      <c r="AT394" s="221" t="s">
        <v>140</v>
      </c>
      <c r="AU394" s="221" t="s">
        <v>81</v>
      </c>
      <c r="AV394" s="14" t="s">
        <v>81</v>
      </c>
      <c r="AW394" s="14" t="s">
        <v>34</v>
      </c>
      <c r="AX394" s="14" t="s">
        <v>72</v>
      </c>
      <c r="AY394" s="221" t="s">
        <v>130</v>
      </c>
    </row>
    <row r="395" spans="1:65" s="15" customFormat="1" ht="11.25">
      <c r="B395" s="222"/>
      <c r="C395" s="223"/>
      <c r="D395" s="202" t="s">
        <v>140</v>
      </c>
      <c r="E395" s="224" t="s">
        <v>19</v>
      </c>
      <c r="F395" s="225" t="s">
        <v>144</v>
      </c>
      <c r="G395" s="223"/>
      <c r="H395" s="226">
        <v>22</v>
      </c>
      <c r="I395" s="227"/>
      <c r="J395" s="223"/>
      <c r="K395" s="223"/>
      <c r="L395" s="228"/>
      <c r="M395" s="229"/>
      <c r="N395" s="230"/>
      <c r="O395" s="230"/>
      <c r="P395" s="230"/>
      <c r="Q395" s="230"/>
      <c r="R395" s="230"/>
      <c r="S395" s="230"/>
      <c r="T395" s="231"/>
      <c r="AT395" s="232" t="s">
        <v>140</v>
      </c>
      <c r="AU395" s="232" t="s">
        <v>81</v>
      </c>
      <c r="AV395" s="15" t="s">
        <v>136</v>
      </c>
      <c r="AW395" s="15" t="s">
        <v>34</v>
      </c>
      <c r="AX395" s="15" t="s">
        <v>79</v>
      </c>
      <c r="AY395" s="232" t="s">
        <v>130</v>
      </c>
    </row>
    <row r="396" spans="1:65" s="12" customFormat="1" ht="22.9" customHeight="1">
      <c r="B396" s="165"/>
      <c r="C396" s="166"/>
      <c r="D396" s="167" t="s">
        <v>71</v>
      </c>
      <c r="E396" s="179" t="s">
        <v>452</v>
      </c>
      <c r="F396" s="179" t="s">
        <v>453</v>
      </c>
      <c r="G396" s="166"/>
      <c r="H396" s="166"/>
      <c r="I396" s="169"/>
      <c r="J396" s="180">
        <f>BK396</f>
        <v>0</v>
      </c>
      <c r="K396" s="166"/>
      <c r="L396" s="171"/>
      <c r="M396" s="172"/>
      <c r="N396" s="173"/>
      <c r="O396" s="173"/>
      <c r="P396" s="174">
        <f>SUM(P397:P398)</f>
        <v>0</v>
      </c>
      <c r="Q396" s="173"/>
      <c r="R396" s="174">
        <f>SUM(R397:R398)</f>
        <v>0</v>
      </c>
      <c r="S396" s="173"/>
      <c r="T396" s="175">
        <f>SUM(T397:T398)</f>
        <v>0</v>
      </c>
      <c r="AR396" s="176" t="s">
        <v>79</v>
      </c>
      <c r="AT396" s="177" t="s">
        <v>71</v>
      </c>
      <c r="AU396" s="177" t="s">
        <v>79</v>
      </c>
      <c r="AY396" s="176" t="s">
        <v>130</v>
      </c>
      <c r="BK396" s="178">
        <f>SUM(BK397:BK398)</f>
        <v>0</v>
      </c>
    </row>
    <row r="397" spans="1:65" s="2" customFormat="1" ht="16.5" customHeight="1">
      <c r="A397" s="36"/>
      <c r="B397" s="37"/>
      <c r="C397" s="181" t="s">
        <v>454</v>
      </c>
      <c r="D397" s="181" t="s">
        <v>132</v>
      </c>
      <c r="E397" s="182" t="s">
        <v>455</v>
      </c>
      <c r="F397" s="183" t="s">
        <v>456</v>
      </c>
      <c r="G397" s="184" t="s">
        <v>286</v>
      </c>
      <c r="H397" s="185">
        <v>1771.5309999999999</v>
      </c>
      <c r="I397" s="186"/>
      <c r="J397" s="187">
        <f>ROUND(I397*H397,2)</f>
        <v>0</v>
      </c>
      <c r="K397" s="188"/>
      <c r="L397" s="41"/>
      <c r="M397" s="189" t="s">
        <v>19</v>
      </c>
      <c r="N397" s="190" t="s">
        <v>43</v>
      </c>
      <c r="O397" s="66"/>
      <c r="P397" s="191">
        <f>O397*H397</f>
        <v>0</v>
      </c>
      <c r="Q397" s="191">
        <v>0</v>
      </c>
      <c r="R397" s="191">
        <f>Q397*H397</f>
        <v>0</v>
      </c>
      <c r="S397" s="191">
        <v>0</v>
      </c>
      <c r="T397" s="192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93" t="s">
        <v>136</v>
      </c>
      <c r="AT397" s="193" t="s">
        <v>132</v>
      </c>
      <c r="AU397" s="193" t="s">
        <v>81</v>
      </c>
      <c r="AY397" s="19" t="s">
        <v>130</v>
      </c>
      <c r="BE397" s="194">
        <f>IF(N397="základní",J397,0)</f>
        <v>0</v>
      </c>
      <c r="BF397" s="194">
        <f>IF(N397="snížená",J397,0)</f>
        <v>0</v>
      </c>
      <c r="BG397" s="194">
        <f>IF(N397="zákl. přenesená",J397,0)</f>
        <v>0</v>
      </c>
      <c r="BH397" s="194">
        <f>IF(N397="sníž. přenesená",J397,0)</f>
        <v>0</v>
      </c>
      <c r="BI397" s="194">
        <f>IF(N397="nulová",J397,0)</f>
        <v>0</v>
      </c>
      <c r="BJ397" s="19" t="s">
        <v>79</v>
      </c>
      <c r="BK397" s="194">
        <f>ROUND(I397*H397,2)</f>
        <v>0</v>
      </c>
      <c r="BL397" s="19" t="s">
        <v>136</v>
      </c>
      <c r="BM397" s="193" t="s">
        <v>457</v>
      </c>
    </row>
    <row r="398" spans="1:65" s="2" customFormat="1" ht="11.25">
      <c r="A398" s="36"/>
      <c r="B398" s="37"/>
      <c r="C398" s="38"/>
      <c r="D398" s="195" t="s">
        <v>138</v>
      </c>
      <c r="E398" s="38"/>
      <c r="F398" s="196" t="s">
        <v>458</v>
      </c>
      <c r="G398" s="38"/>
      <c r="H398" s="38"/>
      <c r="I398" s="197"/>
      <c r="J398" s="38"/>
      <c r="K398" s="38"/>
      <c r="L398" s="41"/>
      <c r="M398" s="256"/>
      <c r="N398" s="257"/>
      <c r="O398" s="258"/>
      <c r="P398" s="258"/>
      <c r="Q398" s="258"/>
      <c r="R398" s="258"/>
      <c r="S398" s="258"/>
      <c r="T398" s="259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9" t="s">
        <v>138</v>
      </c>
      <c r="AU398" s="19" t="s">
        <v>81</v>
      </c>
    </row>
    <row r="399" spans="1:65" s="2" customFormat="1" ht="6.95" customHeight="1">
      <c r="A399" s="36"/>
      <c r="B399" s="49"/>
      <c r="C399" s="50"/>
      <c r="D399" s="50"/>
      <c r="E399" s="50"/>
      <c r="F399" s="50"/>
      <c r="G399" s="50"/>
      <c r="H399" s="50"/>
      <c r="I399" s="50"/>
      <c r="J399" s="50"/>
      <c r="K399" s="50"/>
      <c r="L399" s="41"/>
      <c r="M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</row>
  </sheetData>
  <sheetProtection algorithmName="SHA-512" hashValue="+mA10JdqLBT60Ng/oYhBzTNrbq0Ncqf3yleIPV82TbIsi9/NTU/VXSvpI+sjWJfib7HeOOpPek8SBIDzthqFww==" saltValue="e1zPOZ4uLjALNkAntw/ZqXHRlzGBvtXUnFD/gLjr8xc+RMGwYmNVK6emQAZco+1/k58lqShAPWO/6hexLulIqQ==" spinCount="100000" sheet="1" objects="1" scenarios="1" formatColumns="0" formatRows="0" autoFilter="0"/>
  <autoFilter ref="C91:K398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6" r:id="rId1"/>
    <hyperlink ref="F102" r:id="rId2"/>
    <hyperlink ref="F108" r:id="rId3"/>
    <hyperlink ref="F114" r:id="rId4"/>
    <hyperlink ref="F121" r:id="rId5"/>
    <hyperlink ref="F138" r:id="rId6"/>
    <hyperlink ref="F145" r:id="rId7"/>
    <hyperlink ref="F151" r:id="rId8"/>
    <hyperlink ref="F165" r:id="rId9"/>
    <hyperlink ref="F178" r:id="rId10"/>
    <hyperlink ref="F187" r:id="rId11"/>
    <hyperlink ref="F193" r:id="rId12"/>
    <hyperlink ref="F206" r:id="rId13"/>
    <hyperlink ref="F212" r:id="rId14"/>
    <hyperlink ref="F217" r:id="rId15"/>
    <hyperlink ref="F223" r:id="rId16"/>
    <hyperlink ref="F234" r:id="rId17"/>
    <hyperlink ref="F240" r:id="rId18"/>
    <hyperlink ref="F250" r:id="rId19"/>
    <hyperlink ref="F256" r:id="rId20"/>
    <hyperlink ref="F264" r:id="rId21"/>
    <hyperlink ref="F276" r:id="rId22"/>
    <hyperlink ref="F286" r:id="rId23"/>
    <hyperlink ref="F292" r:id="rId24"/>
    <hyperlink ref="F302" r:id="rId25"/>
    <hyperlink ref="F308" r:id="rId26"/>
    <hyperlink ref="F314" r:id="rId27"/>
    <hyperlink ref="F321" r:id="rId28"/>
    <hyperlink ref="F328" r:id="rId29"/>
    <hyperlink ref="F335" r:id="rId30"/>
    <hyperlink ref="F343" r:id="rId31"/>
    <hyperlink ref="F349" r:id="rId32"/>
    <hyperlink ref="F359" r:id="rId33"/>
    <hyperlink ref="F365" r:id="rId34"/>
    <hyperlink ref="F373" r:id="rId35"/>
    <hyperlink ref="F382" r:id="rId36"/>
    <hyperlink ref="F398" r:id="rId3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4"/>
  <sheetViews>
    <sheetView showGridLines="0" topLeftCell="A6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AT2" s="19" t="s">
        <v>89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81</v>
      </c>
    </row>
    <row r="4" spans="1:46" s="1" customFormat="1" ht="24.95" customHeight="1">
      <c r="B4" s="22"/>
      <c r="D4" s="112" t="s">
        <v>99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1" t="str">
        <f>'Rekapitulace stavby'!K6</f>
        <v>Protipovodňová opatření v Kopřivnici, Drnholec nad Lubinou - lokalita na Holotě</v>
      </c>
      <c r="F7" s="392"/>
      <c r="G7" s="392"/>
      <c r="H7" s="392"/>
      <c r="L7" s="22"/>
    </row>
    <row r="8" spans="1:46" s="1" customFormat="1" ht="12" customHeight="1">
      <c r="B8" s="22"/>
      <c r="D8" s="114" t="s">
        <v>100</v>
      </c>
      <c r="L8" s="22"/>
    </row>
    <row r="9" spans="1:46" s="2" customFormat="1" ht="16.5" customHeight="1">
      <c r="A9" s="36"/>
      <c r="B9" s="41"/>
      <c r="C9" s="36"/>
      <c r="D9" s="36"/>
      <c r="E9" s="391" t="s">
        <v>101</v>
      </c>
      <c r="F9" s="393"/>
      <c r="G9" s="393"/>
      <c r="H9" s="393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102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4" t="s">
        <v>459</v>
      </c>
      <c r="F11" s="393"/>
      <c r="G11" s="393"/>
      <c r="H11" s="393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15. 11. 2021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19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19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29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5" t="str">
        <f>'Rekapitulace stavby'!E14</f>
        <v>Vyplň údaj</v>
      </c>
      <c r="F20" s="396"/>
      <c r="G20" s="396"/>
      <c r="H20" s="396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31</v>
      </c>
      <c r="E22" s="36"/>
      <c r="F22" s="36"/>
      <c r="G22" s="36"/>
      <c r="H22" s="36"/>
      <c r="I22" s="114" t="s">
        <v>26</v>
      </c>
      <c r="J22" s="105" t="s">
        <v>32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33</v>
      </c>
      <c r="F23" s="36"/>
      <c r="G23" s="36"/>
      <c r="H23" s="36"/>
      <c r="I23" s="114" t="s">
        <v>28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35</v>
      </c>
      <c r="E25" s="36"/>
      <c r="F25" s="36"/>
      <c r="G25" s="36"/>
      <c r="H25" s="36"/>
      <c r="I25" s="114" t="s">
        <v>26</v>
      </c>
      <c r="J25" s="105" t="s">
        <v>32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33</v>
      </c>
      <c r="F26" s="36"/>
      <c r="G26" s="36"/>
      <c r="H26" s="36"/>
      <c r="I26" s="114" t="s">
        <v>28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36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7" t="s">
        <v>19</v>
      </c>
      <c r="F29" s="397"/>
      <c r="G29" s="397"/>
      <c r="H29" s="397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38</v>
      </c>
      <c r="E32" s="36"/>
      <c r="F32" s="36"/>
      <c r="G32" s="36"/>
      <c r="H32" s="36"/>
      <c r="I32" s="36"/>
      <c r="J32" s="122">
        <f>ROUND(J90,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40</v>
      </c>
      <c r="G34" s="36"/>
      <c r="H34" s="36"/>
      <c r="I34" s="123" t="s">
        <v>39</v>
      </c>
      <c r="J34" s="123" t="s">
        <v>41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42</v>
      </c>
      <c r="E35" s="114" t="s">
        <v>43</v>
      </c>
      <c r="F35" s="125">
        <f>ROUND((SUM(BE90:BE283)),  2)</f>
        <v>0</v>
      </c>
      <c r="G35" s="36"/>
      <c r="H35" s="36"/>
      <c r="I35" s="126">
        <v>0.21</v>
      </c>
      <c r="J35" s="125">
        <f>ROUND(((SUM(BE90:BE283))*I35),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44</v>
      </c>
      <c r="F36" s="125">
        <f>ROUND((SUM(BF90:BF283)),  2)</f>
        <v>0</v>
      </c>
      <c r="G36" s="36"/>
      <c r="H36" s="36"/>
      <c r="I36" s="126">
        <v>0.15</v>
      </c>
      <c r="J36" s="125">
        <f>ROUND(((SUM(BF90:BF283))*I36),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45</v>
      </c>
      <c r="F37" s="125">
        <f>ROUND((SUM(BG90:BG283)),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46</v>
      </c>
      <c r="F38" s="125">
        <f>ROUND((SUM(BH90:BH283)),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47</v>
      </c>
      <c r="F39" s="125">
        <f>ROUND((SUM(BI90:BI283)),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48</v>
      </c>
      <c r="E41" s="129"/>
      <c r="F41" s="129"/>
      <c r="G41" s="130" t="s">
        <v>49</v>
      </c>
      <c r="H41" s="131" t="s">
        <v>50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104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8" t="str">
        <f>E7</f>
        <v>Protipovodňová opatření v Kopřivnici, Drnholec nad Lubinou - lokalita na Holotě</v>
      </c>
      <c r="F50" s="399"/>
      <c r="G50" s="399"/>
      <c r="H50" s="399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8" t="s">
        <v>101</v>
      </c>
      <c r="F52" s="400"/>
      <c r="G52" s="400"/>
      <c r="H52" s="400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102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7" t="str">
        <f>E11</f>
        <v>SO 01.2 - Svodný průleh</v>
      </c>
      <c r="F54" s="400"/>
      <c r="G54" s="400"/>
      <c r="H54" s="400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k.ú. Drnholec nad Lubinou</v>
      </c>
      <c r="G56" s="38"/>
      <c r="H56" s="38"/>
      <c r="I56" s="31" t="s">
        <v>23</v>
      </c>
      <c r="J56" s="61" t="str">
        <f>IF(J14="","",J14)</f>
        <v>15. 11. 2021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40.15" customHeight="1">
      <c r="A58" s="36"/>
      <c r="B58" s="37"/>
      <c r="C58" s="31" t="s">
        <v>25</v>
      </c>
      <c r="D58" s="38"/>
      <c r="E58" s="38"/>
      <c r="F58" s="29" t="str">
        <f>E17</f>
        <v xml:space="preserve"> </v>
      </c>
      <c r="G58" s="38"/>
      <c r="H58" s="38"/>
      <c r="I58" s="31" t="s">
        <v>31</v>
      </c>
      <c r="J58" s="34" t="str">
        <f>E23</f>
        <v>AGPOL s.r.o., Jungmannova 153/12, 77900 Olomouc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40.15" customHeight="1">
      <c r="A59" s="36"/>
      <c r="B59" s="37"/>
      <c r="C59" s="31" t="s">
        <v>29</v>
      </c>
      <c r="D59" s="38"/>
      <c r="E59" s="38"/>
      <c r="F59" s="29" t="str">
        <f>IF(E20="","",E20)</f>
        <v>Vyplň údaj</v>
      </c>
      <c r="G59" s="38"/>
      <c r="H59" s="38"/>
      <c r="I59" s="31" t="s">
        <v>35</v>
      </c>
      <c r="J59" s="34" t="str">
        <f>E26</f>
        <v>AGPOL s.r.o., Jungmannova 153/12, 77900 Olomouc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105</v>
      </c>
      <c r="D61" s="139"/>
      <c r="E61" s="139"/>
      <c r="F61" s="139"/>
      <c r="G61" s="139"/>
      <c r="H61" s="139"/>
      <c r="I61" s="139"/>
      <c r="J61" s="140" t="s">
        <v>106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70</v>
      </c>
      <c r="D63" s="38"/>
      <c r="E63" s="38"/>
      <c r="F63" s="38"/>
      <c r="G63" s="38"/>
      <c r="H63" s="38"/>
      <c r="I63" s="38"/>
      <c r="J63" s="79">
        <f>J90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107</v>
      </c>
    </row>
    <row r="64" spans="1:47" s="9" customFormat="1" ht="24.95" customHeight="1">
      <c r="B64" s="142"/>
      <c r="C64" s="143"/>
      <c r="D64" s="144" t="s">
        <v>108</v>
      </c>
      <c r="E64" s="145"/>
      <c r="F64" s="145"/>
      <c r="G64" s="145"/>
      <c r="H64" s="145"/>
      <c r="I64" s="145"/>
      <c r="J64" s="146">
        <f>J91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109</v>
      </c>
      <c r="E65" s="150"/>
      <c r="F65" s="150"/>
      <c r="G65" s="150"/>
      <c r="H65" s="150"/>
      <c r="I65" s="150"/>
      <c r="J65" s="151">
        <f>J92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111</v>
      </c>
      <c r="E66" s="150"/>
      <c r="F66" s="150"/>
      <c r="G66" s="150"/>
      <c r="H66" s="150"/>
      <c r="I66" s="150"/>
      <c r="J66" s="151">
        <f>J244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112</v>
      </c>
      <c r="E67" s="150"/>
      <c r="F67" s="150"/>
      <c r="G67" s="150"/>
      <c r="H67" s="150"/>
      <c r="I67" s="150"/>
      <c r="J67" s="151">
        <f>J271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114</v>
      </c>
      <c r="E68" s="150"/>
      <c r="F68" s="150"/>
      <c r="G68" s="150"/>
      <c r="H68" s="150"/>
      <c r="I68" s="150"/>
      <c r="J68" s="151">
        <f>J281</f>
        <v>0</v>
      </c>
      <c r="K68" s="99"/>
      <c r="L68" s="152"/>
    </row>
    <row r="69" spans="1:31" s="2" customFormat="1" ht="21.75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pans="1:31" s="2" customFormat="1" ht="6.95" customHeight="1">
      <c r="A74" s="36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24.95" customHeight="1">
      <c r="A75" s="36"/>
      <c r="B75" s="37"/>
      <c r="C75" s="25" t="s">
        <v>115</v>
      </c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16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98" t="str">
        <f>E7</f>
        <v>Protipovodňová opatření v Kopřivnici, Drnholec nad Lubinou - lokalita na Holotě</v>
      </c>
      <c r="F78" s="399"/>
      <c r="G78" s="399"/>
      <c r="H78" s="399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1" customFormat="1" ht="12" customHeight="1">
      <c r="B79" s="23"/>
      <c r="C79" s="31" t="s">
        <v>100</v>
      </c>
      <c r="D79" s="24"/>
      <c r="E79" s="24"/>
      <c r="F79" s="24"/>
      <c r="G79" s="24"/>
      <c r="H79" s="24"/>
      <c r="I79" s="24"/>
      <c r="J79" s="24"/>
      <c r="K79" s="24"/>
      <c r="L79" s="22"/>
    </row>
    <row r="80" spans="1:31" s="2" customFormat="1" ht="16.5" customHeight="1">
      <c r="A80" s="36"/>
      <c r="B80" s="37"/>
      <c r="C80" s="38"/>
      <c r="D80" s="38"/>
      <c r="E80" s="398" t="s">
        <v>101</v>
      </c>
      <c r="F80" s="400"/>
      <c r="G80" s="400"/>
      <c r="H80" s="400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102</v>
      </c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6.5" customHeight="1">
      <c r="A82" s="36"/>
      <c r="B82" s="37"/>
      <c r="C82" s="38"/>
      <c r="D82" s="38"/>
      <c r="E82" s="347" t="str">
        <f>E11</f>
        <v>SO 01.2 - Svodný průleh</v>
      </c>
      <c r="F82" s="400"/>
      <c r="G82" s="400"/>
      <c r="H82" s="400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21</v>
      </c>
      <c r="D84" s="38"/>
      <c r="E84" s="38"/>
      <c r="F84" s="29" t="str">
        <f>F14</f>
        <v>k.ú. Drnholec nad Lubinou</v>
      </c>
      <c r="G84" s="38"/>
      <c r="H84" s="38"/>
      <c r="I84" s="31" t="s">
        <v>23</v>
      </c>
      <c r="J84" s="61" t="str">
        <f>IF(J14="","",J14)</f>
        <v>15. 11. 2021</v>
      </c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40.15" customHeight="1">
      <c r="A86" s="36"/>
      <c r="B86" s="37"/>
      <c r="C86" s="31" t="s">
        <v>25</v>
      </c>
      <c r="D86" s="38"/>
      <c r="E86" s="38"/>
      <c r="F86" s="29" t="str">
        <f>E17</f>
        <v xml:space="preserve"> </v>
      </c>
      <c r="G86" s="38"/>
      <c r="H86" s="38"/>
      <c r="I86" s="31" t="s">
        <v>31</v>
      </c>
      <c r="J86" s="34" t="str">
        <f>E23</f>
        <v>AGPOL s.r.o., Jungmannova 153/12, 77900 Olomouc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40.15" customHeight="1">
      <c r="A87" s="36"/>
      <c r="B87" s="37"/>
      <c r="C87" s="31" t="s">
        <v>29</v>
      </c>
      <c r="D87" s="38"/>
      <c r="E87" s="38"/>
      <c r="F87" s="29" t="str">
        <f>IF(E20="","",E20)</f>
        <v>Vyplň údaj</v>
      </c>
      <c r="G87" s="38"/>
      <c r="H87" s="38"/>
      <c r="I87" s="31" t="s">
        <v>35</v>
      </c>
      <c r="J87" s="34" t="str">
        <f>E26</f>
        <v>AGPOL s.r.o., Jungmannova 153/12, 77900 Olomouc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0.3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11" customFormat="1" ht="29.25" customHeight="1">
      <c r="A89" s="153"/>
      <c r="B89" s="154"/>
      <c r="C89" s="155" t="s">
        <v>116</v>
      </c>
      <c r="D89" s="156" t="s">
        <v>57</v>
      </c>
      <c r="E89" s="156" t="s">
        <v>53</v>
      </c>
      <c r="F89" s="156" t="s">
        <v>54</v>
      </c>
      <c r="G89" s="156" t="s">
        <v>117</v>
      </c>
      <c r="H89" s="156" t="s">
        <v>118</v>
      </c>
      <c r="I89" s="156" t="s">
        <v>119</v>
      </c>
      <c r="J89" s="157" t="s">
        <v>106</v>
      </c>
      <c r="K89" s="158" t="s">
        <v>120</v>
      </c>
      <c r="L89" s="159"/>
      <c r="M89" s="70" t="s">
        <v>19</v>
      </c>
      <c r="N89" s="71" t="s">
        <v>42</v>
      </c>
      <c r="O89" s="71" t="s">
        <v>121</v>
      </c>
      <c r="P89" s="71" t="s">
        <v>122</v>
      </c>
      <c r="Q89" s="71" t="s">
        <v>123</v>
      </c>
      <c r="R89" s="71" t="s">
        <v>124</v>
      </c>
      <c r="S89" s="71" t="s">
        <v>125</v>
      </c>
      <c r="T89" s="72" t="s">
        <v>126</v>
      </c>
      <c r="U89" s="153"/>
      <c r="V89" s="153"/>
      <c r="W89" s="153"/>
      <c r="X89" s="153"/>
      <c r="Y89" s="153"/>
      <c r="Z89" s="153"/>
      <c r="AA89" s="153"/>
      <c r="AB89" s="153"/>
      <c r="AC89" s="153"/>
      <c r="AD89" s="153"/>
      <c r="AE89" s="153"/>
    </row>
    <row r="90" spans="1:65" s="2" customFormat="1" ht="22.9" customHeight="1">
      <c r="A90" s="36"/>
      <c r="B90" s="37"/>
      <c r="C90" s="77" t="s">
        <v>127</v>
      </c>
      <c r="D90" s="38"/>
      <c r="E90" s="38"/>
      <c r="F90" s="38"/>
      <c r="G90" s="38"/>
      <c r="H90" s="38"/>
      <c r="I90" s="38"/>
      <c r="J90" s="160">
        <f>BK90</f>
        <v>0</v>
      </c>
      <c r="K90" s="38"/>
      <c r="L90" s="41"/>
      <c r="M90" s="73"/>
      <c r="N90" s="161"/>
      <c r="O90" s="74"/>
      <c r="P90" s="162">
        <f>P91</f>
        <v>0</v>
      </c>
      <c r="Q90" s="74"/>
      <c r="R90" s="162">
        <f>R91</f>
        <v>871.13837855999986</v>
      </c>
      <c r="S90" s="74"/>
      <c r="T90" s="163">
        <f>T91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71</v>
      </c>
      <c r="AU90" s="19" t="s">
        <v>107</v>
      </c>
      <c r="BK90" s="164">
        <f>BK91</f>
        <v>0</v>
      </c>
    </row>
    <row r="91" spans="1:65" s="12" customFormat="1" ht="25.9" customHeight="1">
      <c r="B91" s="165"/>
      <c r="C91" s="166"/>
      <c r="D91" s="167" t="s">
        <v>71</v>
      </c>
      <c r="E91" s="168" t="s">
        <v>128</v>
      </c>
      <c r="F91" s="168" t="s">
        <v>129</v>
      </c>
      <c r="G91" s="166"/>
      <c r="H91" s="166"/>
      <c r="I91" s="169"/>
      <c r="J91" s="170">
        <f>BK91</f>
        <v>0</v>
      </c>
      <c r="K91" s="166"/>
      <c r="L91" s="171"/>
      <c r="M91" s="172"/>
      <c r="N91" s="173"/>
      <c r="O91" s="173"/>
      <c r="P91" s="174">
        <f>P92+P244+P271+P281</f>
        <v>0</v>
      </c>
      <c r="Q91" s="173"/>
      <c r="R91" s="174">
        <f>R92+R244+R271+R281</f>
        <v>871.13837855999986</v>
      </c>
      <c r="S91" s="173"/>
      <c r="T91" s="175">
        <f>T92+T244+T271+T281</f>
        <v>0</v>
      </c>
      <c r="AR91" s="176" t="s">
        <v>79</v>
      </c>
      <c r="AT91" s="177" t="s">
        <v>71</v>
      </c>
      <c r="AU91" s="177" t="s">
        <v>72</v>
      </c>
      <c r="AY91" s="176" t="s">
        <v>130</v>
      </c>
      <c r="BK91" s="178">
        <f>BK92+BK244+BK271+BK281</f>
        <v>0</v>
      </c>
    </row>
    <row r="92" spans="1:65" s="12" customFormat="1" ht="22.9" customHeight="1">
      <c r="B92" s="165"/>
      <c r="C92" s="166"/>
      <c r="D92" s="167" t="s">
        <v>71</v>
      </c>
      <c r="E92" s="179" t="s">
        <v>79</v>
      </c>
      <c r="F92" s="179" t="s">
        <v>131</v>
      </c>
      <c r="G92" s="166"/>
      <c r="H92" s="166"/>
      <c r="I92" s="169"/>
      <c r="J92" s="180">
        <f>BK92</f>
        <v>0</v>
      </c>
      <c r="K92" s="166"/>
      <c r="L92" s="171"/>
      <c r="M92" s="172"/>
      <c r="N92" s="173"/>
      <c r="O92" s="173"/>
      <c r="P92" s="174">
        <f>SUM(P93:P243)</f>
        <v>0</v>
      </c>
      <c r="Q92" s="173"/>
      <c r="R92" s="174">
        <f>SUM(R93:R243)</f>
        <v>6.1786000000000001E-2</v>
      </c>
      <c r="S92" s="173"/>
      <c r="T92" s="175">
        <f>SUM(T93:T243)</f>
        <v>0</v>
      </c>
      <c r="AR92" s="176" t="s">
        <v>79</v>
      </c>
      <c r="AT92" s="177" t="s">
        <v>71</v>
      </c>
      <c r="AU92" s="177" t="s">
        <v>79</v>
      </c>
      <c r="AY92" s="176" t="s">
        <v>130</v>
      </c>
      <c r="BK92" s="178">
        <f>SUM(BK93:BK243)</f>
        <v>0</v>
      </c>
    </row>
    <row r="93" spans="1:65" s="2" customFormat="1" ht="16.5" customHeight="1">
      <c r="A93" s="36"/>
      <c r="B93" s="37"/>
      <c r="C93" s="181" t="s">
        <v>79</v>
      </c>
      <c r="D93" s="181" t="s">
        <v>132</v>
      </c>
      <c r="E93" s="182" t="s">
        <v>133</v>
      </c>
      <c r="F93" s="183" t="s">
        <v>134</v>
      </c>
      <c r="G93" s="184" t="s">
        <v>135</v>
      </c>
      <c r="H93" s="185">
        <v>50</v>
      </c>
      <c r="I93" s="186"/>
      <c r="J93" s="187">
        <f>ROUND(I93*H93,2)</f>
        <v>0</v>
      </c>
      <c r="K93" s="188"/>
      <c r="L93" s="41"/>
      <c r="M93" s="189" t="s">
        <v>19</v>
      </c>
      <c r="N93" s="190" t="s">
        <v>43</v>
      </c>
      <c r="O93" s="66"/>
      <c r="P93" s="191">
        <f>O93*H93</f>
        <v>0</v>
      </c>
      <c r="Q93" s="191">
        <v>3.0000000000000001E-5</v>
      </c>
      <c r="R93" s="191">
        <f>Q93*H93</f>
        <v>1.5E-3</v>
      </c>
      <c r="S93" s="191">
        <v>0</v>
      </c>
      <c r="T93" s="19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3" t="s">
        <v>136</v>
      </c>
      <c r="AT93" s="193" t="s">
        <v>132</v>
      </c>
      <c r="AU93" s="193" t="s">
        <v>81</v>
      </c>
      <c r="AY93" s="19" t="s">
        <v>130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19" t="s">
        <v>79</v>
      </c>
      <c r="BK93" s="194">
        <f>ROUND(I93*H93,2)</f>
        <v>0</v>
      </c>
      <c r="BL93" s="19" t="s">
        <v>136</v>
      </c>
      <c r="BM93" s="193" t="s">
        <v>460</v>
      </c>
    </row>
    <row r="94" spans="1:65" s="2" customFormat="1" ht="11.25">
      <c r="A94" s="36"/>
      <c r="B94" s="37"/>
      <c r="C94" s="38"/>
      <c r="D94" s="195" t="s">
        <v>138</v>
      </c>
      <c r="E94" s="38"/>
      <c r="F94" s="196" t="s">
        <v>139</v>
      </c>
      <c r="G94" s="38"/>
      <c r="H94" s="38"/>
      <c r="I94" s="197"/>
      <c r="J94" s="38"/>
      <c r="K94" s="38"/>
      <c r="L94" s="41"/>
      <c r="M94" s="198"/>
      <c r="N94" s="199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138</v>
      </c>
      <c r="AU94" s="19" t="s">
        <v>81</v>
      </c>
    </row>
    <row r="95" spans="1:65" s="13" customFormat="1" ht="11.25">
      <c r="B95" s="200"/>
      <c r="C95" s="201"/>
      <c r="D95" s="202" t="s">
        <v>140</v>
      </c>
      <c r="E95" s="203" t="s">
        <v>19</v>
      </c>
      <c r="F95" s="204" t="s">
        <v>461</v>
      </c>
      <c r="G95" s="201"/>
      <c r="H95" s="203" t="s">
        <v>19</v>
      </c>
      <c r="I95" s="205"/>
      <c r="J95" s="201"/>
      <c r="K95" s="201"/>
      <c r="L95" s="206"/>
      <c r="M95" s="207"/>
      <c r="N95" s="208"/>
      <c r="O95" s="208"/>
      <c r="P95" s="208"/>
      <c r="Q95" s="208"/>
      <c r="R95" s="208"/>
      <c r="S95" s="208"/>
      <c r="T95" s="209"/>
      <c r="AT95" s="210" t="s">
        <v>140</v>
      </c>
      <c r="AU95" s="210" t="s">
        <v>81</v>
      </c>
      <c r="AV95" s="13" t="s">
        <v>79</v>
      </c>
      <c r="AW95" s="13" t="s">
        <v>34</v>
      </c>
      <c r="AX95" s="13" t="s">
        <v>72</v>
      </c>
      <c r="AY95" s="210" t="s">
        <v>130</v>
      </c>
    </row>
    <row r="96" spans="1:65" s="13" customFormat="1" ht="11.25">
      <c r="B96" s="200"/>
      <c r="C96" s="201"/>
      <c r="D96" s="202" t="s">
        <v>140</v>
      </c>
      <c r="E96" s="203" t="s">
        <v>19</v>
      </c>
      <c r="F96" s="204" t="s">
        <v>142</v>
      </c>
      <c r="G96" s="201"/>
      <c r="H96" s="203" t="s">
        <v>19</v>
      </c>
      <c r="I96" s="205"/>
      <c r="J96" s="201"/>
      <c r="K96" s="201"/>
      <c r="L96" s="206"/>
      <c r="M96" s="207"/>
      <c r="N96" s="208"/>
      <c r="O96" s="208"/>
      <c r="P96" s="208"/>
      <c r="Q96" s="208"/>
      <c r="R96" s="208"/>
      <c r="S96" s="208"/>
      <c r="T96" s="209"/>
      <c r="AT96" s="210" t="s">
        <v>140</v>
      </c>
      <c r="AU96" s="210" t="s">
        <v>81</v>
      </c>
      <c r="AV96" s="13" t="s">
        <v>79</v>
      </c>
      <c r="AW96" s="13" t="s">
        <v>34</v>
      </c>
      <c r="AX96" s="13" t="s">
        <v>72</v>
      </c>
      <c r="AY96" s="210" t="s">
        <v>130</v>
      </c>
    </row>
    <row r="97" spans="1:65" s="14" customFormat="1" ht="11.25">
      <c r="B97" s="211"/>
      <c r="C97" s="212"/>
      <c r="D97" s="202" t="s">
        <v>140</v>
      </c>
      <c r="E97" s="213" t="s">
        <v>19</v>
      </c>
      <c r="F97" s="214" t="s">
        <v>462</v>
      </c>
      <c r="G97" s="212"/>
      <c r="H97" s="215">
        <v>50</v>
      </c>
      <c r="I97" s="216"/>
      <c r="J97" s="212"/>
      <c r="K97" s="212"/>
      <c r="L97" s="217"/>
      <c r="M97" s="218"/>
      <c r="N97" s="219"/>
      <c r="O97" s="219"/>
      <c r="P97" s="219"/>
      <c r="Q97" s="219"/>
      <c r="R97" s="219"/>
      <c r="S97" s="219"/>
      <c r="T97" s="220"/>
      <c r="AT97" s="221" t="s">
        <v>140</v>
      </c>
      <c r="AU97" s="221" t="s">
        <v>81</v>
      </c>
      <c r="AV97" s="14" t="s">
        <v>81</v>
      </c>
      <c r="AW97" s="14" t="s">
        <v>34</v>
      </c>
      <c r="AX97" s="14" t="s">
        <v>72</v>
      </c>
      <c r="AY97" s="221" t="s">
        <v>130</v>
      </c>
    </row>
    <row r="98" spans="1:65" s="15" customFormat="1" ht="11.25">
      <c r="B98" s="222"/>
      <c r="C98" s="223"/>
      <c r="D98" s="202" t="s">
        <v>140</v>
      </c>
      <c r="E98" s="224" t="s">
        <v>19</v>
      </c>
      <c r="F98" s="225" t="s">
        <v>144</v>
      </c>
      <c r="G98" s="223"/>
      <c r="H98" s="226">
        <v>50</v>
      </c>
      <c r="I98" s="227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AT98" s="232" t="s">
        <v>140</v>
      </c>
      <c r="AU98" s="232" t="s">
        <v>81</v>
      </c>
      <c r="AV98" s="15" t="s">
        <v>136</v>
      </c>
      <c r="AW98" s="15" t="s">
        <v>34</v>
      </c>
      <c r="AX98" s="15" t="s">
        <v>79</v>
      </c>
      <c r="AY98" s="232" t="s">
        <v>130</v>
      </c>
    </row>
    <row r="99" spans="1:65" s="2" customFormat="1" ht="24.2" customHeight="1">
      <c r="A99" s="36"/>
      <c r="B99" s="37"/>
      <c r="C99" s="181" t="s">
        <v>81</v>
      </c>
      <c r="D99" s="181" t="s">
        <v>132</v>
      </c>
      <c r="E99" s="182" t="s">
        <v>145</v>
      </c>
      <c r="F99" s="183" t="s">
        <v>146</v>
      </c>
      <c r="G99" s="184" t="s">
        <v>147</v>
      </c>
      <c r="H99" s="185">
        <v>3</v>
      </c>
      <c r="I99" s="186"/>
      <c r="J99" s="187">
        <f>ROUND(I99*H99,2)</f>
        <v>0</v>
      </c>
      <c r="K99" s="188"/>
      <c r="L99" s="41"/>
      <c r="M99" s="189" t="s">
        <v>19</v>
      </c>
      <c r="N99" s="190" t="s">
        <v>43</v>
      </c>
      <c r="O99" s="66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3" t="s">
        <v>136</v>
      </c>
      <c r="AT99" s="193" t="s">
        <v>132</v>
      </c>
      <c r="AU99" s="193" t="s">
        <v>81</v>
      </c>
      <c r="AY99" s="19" t="s">
        <v>130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9" t="s">
        <v>79</v>
      </c>
      <c r="BK99" s="194">
        <f>ROUND(I99*H99,2)</f>
        <v>0</v>
      </c>
      <c r="BL99" s="19" t="s">
        <v>136</v>
      </c>
      <c r="BM99" s="193" t="s">
        <v>463</v>
      </c>
    </row>
    <row r="100" spans="1:65" s="2" customFormat="1" ht="11.25">
      <c r="A100" s="36"/>
      <c r="B100" s="37"/>
      <c r="C100" s="38"/>
      <c r="D100" s="195" t="s">
        <v>138</v>
      </c>
      <c r="E100" s="38"/>
      <c r="F100" s="196" t="s">
        <v>149</v>
      </c>
      <c r="G100" s="38"/>
      <c r="H100" s="38"/>
      <c r="I100" s="197"/>
      <c r="J100" s="38"/>
      <c r="K100" s="38"/>
      <c r="L100" s="41"/>
      <c r="M100" s="198"/>
      <c r="N100" s="199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138</v>
      </c>
      <c r="AU100" s="19" t="s">
        <v>81</v>
      </c>
    </row>
    <row r="101" spans="1:65" s="13" customFormat="1" ht="11.25">
      <c r="B101" s="200"/>
      <c r="C101" s="201"/>
      <c r="D101" s="202" t="s">
        <v>140</v>
      </c>
      <c r="E101" s="203" t="s">
        <v>19</v>
      </c>
      <c r="F101" s="204" t="s">
        <v>464</v>
      </c>
      <c r="G101" s="201"/>
      <c r="H101" s="203" t="s">
        <v>19</v>
      </c>
      <c r="I101" s="205"/>
      <c r="J101" s="201"/>
      <c r="K101" s="201"/>
      <c r="L101" s="206"/>
      <c r="M101" s="207"/>
      <c r="N101" s="208"/>
      <c r="O101" s="208"/>
      <c r="P101" s="208"/>
      <c r="Q101" s="208"/>
      <c r="R101" s="208"/>
      <c r="S101" s="208"/>
      <c r="T101" s="209"/>
      <c r="AT101" s="210" t="s">
        <v>140</v>
      </c>
      <c r="AU101" s="210" t="s">
        <v>81</v>
      </c>
      <c r="AV101" s="13" t="s">
        <v>79</v>
      </c>
      <c r="AW101" s="13" t="s">
        <v>34</v>
      </c>
      <c r="AX101" s="13" t="s">
        <v>72</v>
      </c>
      <c r="AY101" s="210" t="s">
        <v>130</v>
      </c>
    </row>
    <row r="102" spans="1:65" s="13" customFormat="1" ht="11.25">
      <c r="B102" s="200"/>
      <c r="C102" s="201"/>
      <c r="D102" s="202" t="s">
        <v>140</v>
      </c>
      <c r="E102" s="203" t="s">
        <v>19</v>
      </c>
      <c r="F102" s="204" t="s">
        <v>142</v>
      </c>
      <c r="G102" s="201"/>
      <c r="H102" s="203" t="s">
        <v>19</v>
      </c>
      <c r="I102" s="205"/>
      <c r="J102" s="201"/>
      <c r="K102" s="201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140</v>
      </c>
      <c r="AU102" s="210" t="s">
        <v>81</v>
      </c>
      <c r="AV102" s="13" t="s">
        <v>79</v>
      </c>
      <c r="AW102" s="13" t="s">
        <v>34</v>
      </c>
      <c r="AX102" s="13" t="s">
        <v>72</v>
      </c>
      <c r="AY102" s="210" t="s">
        <v>130</v>
      </c>
    </row>
    <row r="103" spans="1:65" s="14" customFormat="1" ht="11.25">
      <c r="B103" s="211"/>
      <c r="C103" s="212"/>
      <c r="D103" s="202" t="s">
        <v>140</v>
      </c>
      <c r="E103" s="213" t="s">
        <v>19</v>
      </c>
      <c r="F103" s="214" t="s">
        <v>151</v>
      </c>
      <c r="G103" s="212"/>
      <c r="H103" s="215">
        <v>3</v>
      </c>
      <c r="I103" s="216"/>
      <c r="J103" s="212"/>
      <c r="K103" s="212"/>
      <c r="L103" s="217"/>
      <c r="M103" s="218"/>
      <c r="N103" s="219"/>
      <c r="O103" s="219"/>
      <c r="P103" s="219"/>
      <c r="Q103" s="219"/>
      <c r="R103" s="219"/>
      <c r="S103" s="219"/>
      <c r="T103" s="220"/>
      <c r="AT103" s="221" t="s">
        <v>140</v>
      </c>
      <c r="AU103" s="221" t="s">
        <v>81</v>
      </c>
      <c r="AV103" s="14" t="s">
        <v>81</v>
      </c>
      <c r="AW103" s="14" t="s">
        <v>34</v>
      </c>
      <c r="AX103" s="14" t="s">
        <v>72</v>
      </c>
      <c r="AY103" s="221" t="s">
        <v>130</v>
      </c>
    </row>
    <row r="104" spans="1:65" s="15" customFormat="1" ht="11.25">
      <c r="B104" s="222"/>
      <c r="C104" s="223"/>
      <c r="D104" s="202" t="s">
        <v>140</v>
      </c>
      <c r="E104" s="224" t="s">
        <v>19</v>
      </c>
      <c r="F104" s="225" t="s">
        <v>144</v>
      </c>
      <c r="G104" s="223"/>
      <c r="H104" s="226">
        <v>3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AT104" s="232" t="s">
        <v>140</v>
      </c>
      <c r="AU104" s="232" t="s">
        <v>81</v>
      </c>
      <c r="AV104" s="15" t="s">
        <v>136</v>
      </c>
      <c r="AW104" s="15" t="s">
        <v>34</v>
      </c>
      <c r="AX104" s="15" t="s">
        <v>79</v>
      </c>
      <c r="AY104" s="232" t="s">
        <v>130</v>
      </c>
    </row>
    <row r="105" spans="1:65" s="2" customFormat="1" ht="16.5" customHeight="1">
      <c r="A105" s="36"/>
      <c r="B105" s="37"/>
      <c r="C105" s="181" t="s">
        <v>151</v>
      </c>
      <c r="D105" s="181" t="s">
        <v>132</v>
      </c>
      <c r="E105" s="182" t="s">
        <v>152</v>
      </c>
      <c r="F105" s="183" t="s">
        <v>153</v>
      </c>
      <c r="G105" s="184" t="s">
        <v>154</v>
      </c>
      <c r="H105" s="185">
        <v>1672</v>
      </c>
      <c r="I105" s="186"/>
      <c r="J105" s="187">
        <f>ROUND(I105*H105,2)</f>
        <v>0</v>
      </c>
      <c r="K105" s="188"/>
      <c r="L105" s="41"/>
      <c r="M105" s="189" t="s">
        <v>19</v>
      </c>
      <c r="N105" s="190" t="s">
        <v>43</v>
      </c>
      <c r="O105" s="66"/>
      <c r="P105" s="191">
        <f>O105*H105</f>
        <v>0</v>
      </c>
      <c r="Q105" s="191">
        <v>0</v>
      </c>
      <c r="R105" s="191">
        <f>Q105*H105</f>
        <v>0</v>
      </c>
      <c r="S105" s="191">
        <v>0</v>
      </c>
      <c r="T105" s="19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3" t="s">
        <v>136</v>
      </c>
      <c r="AT105" s="193" t="s">
        <v>132</v>
      </c>
      <c r="AU105" s="193" t="s">
        <v>81</v>
      </c>
      <c r="AY105" s="19" t="s">
        <v>130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9" t="s">
        <v>79</v>
      </c>
      <c r="BK105" s="194">
        <f>ROUND(I105*H105,2)</f>
        <v>0</v>
      </c>
      <c r="BL105" s="19" t="s">
        <v>136</v>
      </c>
      <c r="BM105" s="193" t="s">
        <v>465</v>
      </c>
    </row>
    <row r="106" spans="1:65" s="2" customFormat="1" ht="11.25">
      <c r="A106" s="36"/>
      <c r="B106" s="37"/>
      <c r="C106" s="38"/>
      <c r="D106" s="195" t="s">
        <v>138</v>
      </c>
      <c r="E106" s="38"/>
      <c r="F106" s="196" t="s">
        <v>156</v>
      </c>
      <c r="G106" s="38"/>
      <c r="H106" s="38"/>
      <c r="I106" s="197"/>
      <c r="J106" s="38"/>
      <c r="K106" s="38"/>
      <c r="L106" s="41"/>
      <c r="M106" s="198"/>
      <c r="N106" s="199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138</v>
      </c>
      <c r="AU106" s="19" t="s">
        <v>81</v>
      </c>
    </row>
    <row r="107" spans="1:65" s="13" customFormat="1" ht="11.25">
      <c r="B107" s="200"/>
      <c r="C107" s="201"/>
      <c r="D107" s="202" t="s">
        <v>140</v>
      </c>
      <c r="E107" s="203" t="s">
        <v>19</v>
      </c>
      <c r="F107" s="204" t="s">
        <v>466</v>
      </c>
      <c r="G107" s="201"/>
      <c r="H107" s="203" t="s">
        <v>19</v>
      </c>
      <c r="I107" s="205"/>
      <c r="J107" s="201"/>
      <c r="K107" s="201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140</v>
      </c>
      <c r="AU107" s="210" t="s">
        <v>81</v>
      </c>
      <c r="AV107" s="13" t="s">
        <v>79</v>
      </c>
      <c r="AW107" s="13" t="s">
        <v>34</v>
      </c>
      <c r="AX107" s="13" t="s">
        <v>72</v>
      </c>
      <c r="AY107" s="210" t="s">
        <v>130</v>
      </c>
    </row>
    <row r="108" spans="1:65" s="13" customFormat="1" ht="11.25">
      <c r="B108" s="200"/>
      <c r="C108" s="201"/>
      <c r="D108" s="202" t="s">
        <v>140</v>
      </c>
      <c r="E108" s="203" t="s">
        <v>19</v>
      </c>
      <c r="F108" s="204" t="s">
        <v>158</v>
      </c>
      <c r="G108" s="201"/>
      <c r="H108" s="203" t="s">
        <v>19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140</v>
      </c>
      <c r="AU108" s="210" t="s">
        <v>81</v>
      </c>
      <c r="AV108" s="13" t="s">
        <v>79</v>
      </c>
      <c r="AW108" s="13" t="s">
        <v>34</v>
      </c>
      <c r="AX108" s="13" t="s">
        <v>72</v>
      </c>
      <c r="AY108" s="210" t="s">
        <v>130</v>
      </c>
    </row>
    <row r="109" spans="1:65" s="14" customFormat="1" ht="11.25">
      <c r="B109" s="211"/>
      <c r="C109" s="212"/>
      <c r="D109" s="202" t="s">
        <v>140</v>
      </c>
      <c r="E109" s="213" t="s">
        <v>19</v>
      </c>
      <c r="F109" s="214" t="s">
        <v>467</v>
      </c>
      <c r="G109" s="212"/>
      <c r="H109" s="215">
        <v>1672</v>
      </c>
      <c r="I109" s="216"/>
      <c r="J109" s="212"/>
      <c r="K109" s="212"/>
      <c r="L109" s="217"/>
      <c r="M109" s="218"/>
      <c r="N109" s="219"/>
      <c r="O109" s="219"/>
      <c r="P109" s="219"/>
      <c r="Q109" s="219"/>
      <c r="R109" s="219"/>
      <c r="S109" s="219"/>
      <c r="T109" s="220"/>
      <c r="AT109" s="221" t="s">
        <v>140</v>
      </c>
      <c r="AU109" s="221" t="s">
        <v>81</v>
      </c>
      <c r="AV109" s="14" t="s">
        <v>81</v>
      </c>
      <c r="AW109" s="14" t="s">
        <v>34</v>
      </c>
      <c r="AX109" s="14" t="s">
        <v>72</v>
      </c>
      <c r="AY109" s="221" t="s">
        <v>130</v>
      </c>
    </row>
    <row r="110" spans="1:65" s="15" customFormat="1" ht="11.25">
      <c r="B110" s="222"/>
      <c r="C110" s="223"/>
      <c r="D110" s="202" t="s">
        <v>140</v>
      </c>
      <c r="E110" s="224" t="s">
        <v>19</v>
      </c>
      <c r="F110" s="225" t="s">
        <v>144</v>
      </c>
      <c r="G110" s="223"/>
      <c r="H110" s="226">
        <v>1672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AT110" s="232" t="s">
        <v>140</v>
      </c>
      <c r="AU110" s="232" t="s">
        <v>81</v>
      </c>
      <c r="AV110" s="15" t="s">
        <v>136</v>
      </c>
      <c r="AW110" s="15" t="s">
        <v>34</v>
      </c>
      <c r="AX110" s="15" t="s">
        <v>79</v>
      </c>
      <c r="AY110" s="232" t="s">
        <v>130</v>
      </c>
    </row>
    <row r="111" spans="1:65" s="2" customFormat="1" ht="21.75" customHeight="1">
      <c r="A111" s="36"/>
      <c r="B111" s="37"/>
      <c r="C111" s="181" t="s">
        <v>136</v>
      </c>
      <c r="D111" s="181" t="s">
        <v>132</v>
      </c>
      <c r="E111" s="182" t="s">
        <v>160</v>
      </c>
      <c r="F111" s="183" t="s">
        <v>161</v>
      </c>
      <c r="G111" s="184" t="s">
        <v>162</v>
      </c>
      <c r="H111" s="185">
        <v>195.1</v>
      </c>
      <c r="I111" s="186"/>
      <c r="J111" s="187">
        <f>ROUND(I111*H111,2)</f>
        <v>0</v>
      </c>
      <c r="K111" s="188"/>
      <c r="L111" s="41"/>
      <c r="M111" s="189" t="s">
        <v>19</v>
      </c>
      <c r="N111" s="190" t="s">
        <v>43</v>
      </c>
      <c r="O111" s="66"/>
      <c r="P111" s="191">
        <f>O111*H111</f>
        <v>0</v>
      </c>
      <c r="Q111" s="191">
        <v>0</v>
      </c>
      <c r="R111" s="191">
        <f>Q111*H111</f>
        <v>0</v>
      </c>
      <c r="S111" s="191">
        <v>0</v>
      </c>
      <c r="T111" s="19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3" t="s">
        <v>136</v>
      </c>
      <c r="AT111" s="193" t="s">
        <v>132</v>
      </c>
      <c r="AU111" s="193" t="s">
        <v>81</v>
      </c>
      <c r="AY111" s="19" t="s">
        <v>130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19" t="s">
        <v>79</v>
      </c>
      <c r="BK111" s="194">
        <f>ROUND(I111*H111,2)</f>
        <v>0</v>
      </c>
      <c r="BL111" s="19" t="s">
        <v>136</v>
      </c>
      <c r="BM111" s="193" t="s">
        <v>468</v>
      </c>
    </row>
    <row r="112" spans="1:65" s="2" customFormat="1" ht="11.25">
      <c r="A112" s="36"/>
      <c r="B112" s="37"/>
      <c r="C112" s="38"/>
      <c r="D112" s="195" t="s">
        <v>138</v>
      </c>
      <c r="E112" s="38"/>
      <c r="F112" s="196" t="s">
        <v>164</v>
      </c>
      <c r="G112" s="38"/>
      <c r="H112" s="38"/>
      <c r="I112" s="197"/>
      <c r="J112" s="38"/>
      <c r="K112" s="38"/>
      <c r="L112" s="41"/>
      <c r="M112" s="198"/>
      <c r="N112" s="199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138</v>
      </c>
      <c r="AU112" s="19" t="s">
        <v>81</v>
      </c>
    </row>
    <row r="113" spans="1:65" s="13" customFormat="1" ht="11.25">
      <c r="B113" s="200"/>
      <c r="C113" s="201"/>
      <c r="D113" s="202" t="s">
        <v>140</v>
      </c>
      <c r="E113" s="203" t="s">
        <v>19</v>
      </c>
      <c r="F113" s="204" t="s">
        <v>466</v>
      </c>
      <c r="G113" s="201"/>
      <c r="H113" s="203" t="s">
        <v>19</v>
      </c>
      <c r="I113" s="205"/>
      <c r="J113" s="201"/>
      <c r="K113" s="201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140</v>
      </c>
      <c r="AU113" s="210" t="s">
        <v>81</v>
      </c>
      <c r="AV113" s="13" t="s">
        <v>79</v>
      </c>
      <c r="AW113" s="13" t="s">
        <v>34</v>
      </c>
      <c r="AX113" s="13" t="s">
        <v>72</v>
      </c>
      <c r="AY113" s="210" t="s">
        <v>130</v>
      </c>
    </row>
    <row r="114" spans="1:65" s="13" customFormat="1" ht="11.25">
      <c r="B114" s="200"/>
      <c r="C114" s="201"/>
      <c r="D114" s="202" t="s">
        <v>140</v>
      </c>
      <c r="E114" s="203" t="s">
        <v>19</v>
      </c>
      <c r="F114" s="204" t="s">
        <v>165</v>
      </c>
      <c r="G114" s="201"/>
      <c r="H114" s="203" t="s">
        <v>19</v>
      </c>
      <c r="I114" s="205"/>
      <c r="J114" s="201"/>
      <c r="K114" s="201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140</v>
      </c>
      <c r="AU114" s="210" t="s">
        <v>81</v>
      </c>
      <c r="AV114" s="13" t="s">
        <v>79</v>
      </c>
      <c r="AW114" s="13" t="s">
        <v>34</v>
      </c>
      <c r="AX114" s="13" t="s">
        <v>72</v>
      </c>
      <c r="AY114" s="210" t="s">
        <v>130</v>
      </c>
    </row>
    <row r="115" spans="1:65" s="14" customFormat="1" ht="11.25">
      <c r="B115" s="211"/>
      <c r="C115" s="212"/>
      <c r="D115" s="202" t="s">
        <v>140</v>
      </c>
      <c r="E115" s="213" t="s">
        <v>19</v>
      </c>
      <c r="F115" s="214" t="s">
        <v>469</v>
      </c>
      <c r="G115" s="212"/>
      <c r="H115" s="215">
        <v>91.9</v>
      </c>
      <c r="I115" s="216"/>
      <c r="J115" s="212"/>
      <c r="K115" s="212"/>
      <c r="L115" s="217"/>
      <c r="M115" s="218"/>
      <c r="N115" s="219"/>
      <c r="O115" s="219"/>
      <c r="P115" s="219"/>
      <c r="Q115" s="219"/>
      <c r="R115" s="219"/>
      <c r="S115" s="219"/>
      <c r="T115" s="220"/>
      <c r="AT115" s="221" t="s">
        <v>140</v>
      </c>
      <c r="AU115" s="221" t="s">
        <v>81</v>
      </c>
      <c r="AV115" s="14" t="s">
        <v>81</v>
      </c>
      <c r="AW115" s="14" t="s">
        <v>34</v>
      </c>
      <c r="AX115" s="14" t="s">
        <v>72</v>
      </c>
      <c r="AY115" s="221" t="s">
        <v>130</v>
      </c>
    </row>
    <row r="116" spans="1:65" s="14" customFormat="1" ht="11.25">
      <c r="B116" s="211"/>
      <c r="C116" s="212"/>
      <c r="D116" s="202" t="s">
        <v>140</v>
      </c>
      <c r="E116" s="213" t="s">
        <v>19</v>
      </c>
      <c r="F116" s="214" t="s">
        <v>470</v>
      </c>
      <c r="G116" s="212"/>
      <c r="H116" s="215">
        <v>103.2</v>
      </c>
      <c r="I116" s="216"/>
      <c r="J116" s="212"/>
      <c r="K116" s="212"/>
      <c r="L116" s="217"/>
      <c r="M116" s="218"/>
      <c r="N116" s="219"/>
      <c r="O116" s="219"/>
      <c r="P116" s="219"/>
      <c r="Q116" s="219"/>
      <c r="R116" s="219"/>
      <c r="S116" s="219"/>
      <c r="T116" s="220"/>
      <c r="AT116" s="221" t="s">
        <v>140</v>
      </c>
      <c r="AU116" s="221" t="s">
        <v>81</v>
      </c>
      <c r="AV116" s="14" t="s">
        <v>81</v>
      </c>
      <c r="AW116" s="14" t="s">
        <v>34</v>
      </c>
      <c r="AX116" s="14" t="s">
        <v>72</v>
      </c>
      <c r="AY116" s="221" t="s">
        <v>130</v>
      </c>
    </row>
    <row r="117" spans="1:65" s="15" customFormat="1" ht="11.25">
      <c r="B117" s="222"/>
      <c r="C117" s="223"/>
      <c r="D117" s="202" t="s">
        <v>140</v>
      </c>
      <c r="E117" s="224" t="s">
        <v>19</v>
      </c>
      <c r="F117" s="225" t="s">
        <v>144</v>
      </c>
      <c r="G117" s="223"/>
      <c r="H117" s="226">
        <v>195.10000000000002</v>
      </c>
      <c r="I117" s="227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AT117" s="232" t="s">
        <v>140</v>
      </c>
      <c r="AU117" s="232" t="s">
        <v>81</v>
      </c>
      <c r="AV117" s="15" t="s">
        <v>136</v>
      </c>
      <c r="AW117" s="15" t="s">
        <v>34</v>
      </c>
      <c r="AX117" s="15" t="s">
        <v>79</v>
      </c>
      <c r="AY117" s="232" t="s">
        <v>130</v>
      </c>
    </row>
    <row r="118" spans="1:65" s="2" customFormat="1" ht="24.2" customHeight="1">
      <c r="A118" s="36"/>
      <c r="B118" s="37"/>
      <c r="C118" s="181" t="s">
        <v>168</v>
      </c>
      <c r="D118" s="181" t="s">
        <v>132</v>
      </c>
      <c r="E118" s="182" t="s">
        <v>471</v>
      </c>
      <c r="F118" s="183" t="s">
        <v>472</v>
      </c>
      <c r="G118" s="184" t="s">
        <v>162</v>
      </c>
      <c r="H118" s="185">
        <v>702</v>
      </c>
      <c r="I118" s="186"/>
      <c r="J118" s="187">
        <f>ROUND(I118*H118,2)</f>
        <v>0</v>
      </c>
      <c r="K118" s="188"/>
      <c r="L118" s="41"/>
      <c r="M118" s="189" t="s">
        <v>19</v>
      </c>
      <c r="N118" s="190" t="s">
        <v>43</v>
      </c>
      <c r="O118" s="66"/>
      <c r="P118" s="191">
        <f>O118*H118</f>
        <v>0</v>
      </c>
      <c r="Q118" s="191">
        <v>0</v>
      </c>
      <c r="R118" s="191">
        <f>Q118*H118</f>
        <v>0</v>
      </c>
      <c r="S118" s="191">
        <v>0</v>
      </c>
      <c r="T118" s="192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3" t="s">
        <v>136</v>
      </c>
      <c r="AT118" s="193" t="s">
        <v>132</v>
      </c>
      <c r="AU118" s="193" t="s">
        <v>81</v>
      </c>
      <c r="AY118" s="19" t="s">
        <v>130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19" t="s">
        <v>79</v>
      </c>
      <c r="BK118" s="194">
        <f>ROUND(I118*H118,2)</f>
        <v>0</v>
      </c>
      <c r="BL118" s="19" t="s">
        <v>136</v>
      </c>
      <c r="BM118" s="193" t="s">
        <v>473</v>
      </c>
    </row>
    <row r="119" spans="1:65" s="2" customFormat="1" ht="11.25">
      <c r="A119" s="36"/>
      <c r="B119" s="37"/>
      <c r="C119" s="38"/>
      <c r="D119" s="195" t="s">
        <v>138</v>
      </c>
      <c r="E119" s="38"/>
      <c r="F119" s="196" t="s">
        <v>474</v>
      </c>
      <c r="G119" s="38"/>
      <c r="H119" s="38"/>
      <c r="I119" s="197"/>
      <c r="J119" s="38"/>
      <c r="K119" s="38"/>
      <c r="L119" s="41"/>
      <c r="M119" s="198"/>
      <c r="N119" s="199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138</v>
      </c>
      <c r="AU119" s="19" t="s">
        <v>81</v>
      </c>
    </row>
    <row r="120" spans="1:65" s="13" customFormat="1" ht="11.25">
      <c r="B120" s="200"/>
      <c r="C120" s="201"/>
      <c r="D120" s="202" t="s">
        <v>140</v>
      </c>
      <c r="E120" s="203" t="s">
        <v>19</v>
      </c>
      <c r="F120" s="204" t="s">
        <v>466</v>
      </c>
      <c r="G120" s="201"/>
      <c r="H120" s="203" t="s">
        <v>19</v>
      </c>
      <c r="I120" s="205"/>
      <c r="J120" s="201"/>
      <c r="K120" s="201"/>
      <c r="L120" s="206"/>
      <c r="M120" s="207"/>
      <c r="N120" s="208"/>
      <c r="O120" s="208"/>
      <c r="P120" s="208"/>
      <c r="Q120" s="208"/>
      <c r="R120" s="208"/>
      <c r="S120" s="208"/>
      <c r="T120" s="209"/>
      <c r="AT120" s="210" t="s">
        <v>140</v>
      </c>
      <c r="AU120" s="210" t="s">
        <v>81</v>
      </c>
      <c r="AV120" s="13" t="s">
        <v>79</v>
      </c>
      <c r="AW120" s="13" t="s">
        <v>34</v>
      </c>
      <c r="AX120" s="13" t="s">
        <v>72</v>
      </c>
      <c r="AY120" s="210" t="s">
        <v>130</v>
      </c>
    </row>
    <row r="121" spans="1:65" s="13" customFormat="1" ht="11.25">
      <c r="B121" s="200"/>
      <c r="C121" s="201"/>
      <c r="D121" s="202" t="s">
        <v>140</v>
      </c>
      <c r="E121" s="203" t="s">
        <v>19</v>
      </c>
      <c r="F121" s="204" t="s">
        <v>198</v>
      </c>
      <c r="G121" s="201"/>
      <c r="H121" s="203" t="s">
        <v>19</v>
      </c>
      <c r="I121" s="205"/>
      <c r="J121" s="201"/>
      <c r="K121" s="201"/>
      <c r="L121" s="206"/>
      <c r="M121" s="207"/>
      <c r="N121" s="208"/>
      <c r="O121" s="208"/>
      <c r="P121" s="208"/>
      <c r="Q121" s="208"/>
      <c r="R121" s="208"/>
      <c r="S121" s="208"/>
      <c r="T121" s="209"/>
      <c r="AT121" s="210" t="s">
        <v>140</v>
      </c>
      <c r="AU121" s="210" t="s">
        <v>81</v>
      </c>
      <c r="AV121" s="13" t="s">
        <v>79</v>
      </c>
      <c r="AW121" s="13" t="s">
        <v>34</v>
      </c>
      <c r="AX121" s="13" t="s">
        <v>72</v>
      </c>
      <c r="AY121" s="210" t="s">
        <v>130</v>
      </c>
    </row>
    <row r="122" spans="1:65" s="14" customFormat="1" ht="11.25">
      <c r="B122" s="211"/>
      <c r="C122" s="212"/>
      <c r="D122" s="202" t="s">
        <v>140</v>
      </c>
      <c r="E122" s="213" t="s">
        <v>19</v>
      </c>
      <c r="F122" s="214" t="s">
        <v>475</v>
      </c>
      <c r="G122" s="212"/>
      <c r="H122" s="215">
        <v>702</v>
      </c>
      <c r="I122" s="216"/>
      <c r="J122" s="212"/>
      <c r="K122" s="212"/>
      <c r="L122" s="217"/>
      <c r="M122" s="218"/>
      <c r="N122" s="219"/>
      <c r="O122" s="219"/>
      <c r="P122" s="219"/>
      <c r="Q122" s="219"/>
      <c r="R122" s="219"/>
      <c r="S122" s="219"/>
      <c r="T122" s="220"/>
      <c r="AT122" s="221" t="s">
        <v>140</v>
      </c>
      <c r="AU122" s="221" t="s">
        <v>81</v>
      </c>
      <c r="AV122" s="14" t="s">
        <v>81</v>
      </c>
      <c r="AW122" s="14" t="s">
        <v>34</v>
      </c>
      <c r="AX122" s="14" t="s">
        <v>72</v>
      </c>
      <c r="AY122" s="221" t="s">
        <v>130</v>
      </c>
    </row>
    <row r="123" spans="1:65" s="15" customFormat="1" ht="11.25">
      <c r="B123" s="222"/>
      <c r="C123" s="223"/>
      <c r="D123" s="202" t="s">
        <v>140</v>
      </c>
      <c r="E123" s="224" t="s">
        <v>19</v>
      </c>
      <c r="F123" s="225" t="s">
        <v>144</v>
      </c>
      <c r="G123" s="223"/>
      <c r="H123" s="226">
        <v>702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AT123" s="232" t="s">
        <v>140</v>
      </c>
      <c r="AU123" s="232" t="s">
        <v>81</v>
      </c>
      <c r="AV123" s="15" t="s">
        <v>136</v>
      </c>
      <c r="AW123" s="15" t="s">
        <v>34</v>
      </c>
      <c r="AX123" s="15" t="s">
        <v>79</v>
      </c>
      <c r="AY123" s="232" t="s">
        <v>130</v>
      </c>
    </row>
    <row r="124" spans="1:65" s="2" customFormat="1" ht="37.9" customHeight="1">
      <c r="A124" s="36"/>
      <c r="B124" s="37"/>
      <c r="C124" s="181" t="s">
        <v>185</v>
      </c>
      <c r="D124" s="181" t="s">
        <v>132</v>
      </c>
      <c r="E124" s="182" t="s">
        <v>215</v>
      </c>
      <c r="F124" s="183" t="s">
        <v>216</v>
      </c>
      <c r="G124" s="184" t="s">
        <v>162</v>
      </c>
      <c r="H124" s="185">
        <v>1458.7</v>
      </c>
      <c r="I124" s="186"/>
      <c r="J124" s="187">
        <f>ROUND(I124*H124,2)</f>
        <v>0</v>
      </c>
      <c r="K124" s="188"/>
      <c r="L124" s="41"/>
      <c r="M124" s="189" t="s">
        <v>19</v>
      </c>
      <c r="N124" s="190" t="s">
        <v>43</v>
      </c>
      <c r="O124" s="66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3" t="s">
        <v>136</v>
      </c>
      <c r="AT124" s="193" t="s">
        <v>132</v>
      </c>
      <c r="AU124" s="193" t="s">
        <v>81</v>
      </c>
      <c r="AY124" s="19" t="s">
        <v>130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9" t="s">
        <v>79</v>
      </c>
      <c r="BK124" s="194">
        <f>ROUND(I124*H124,2)</f>
        <v>0</v>
      </c>
      <c r="BL124" s="19" t="s">
        <v>136</v>
      </c>
      <c r="BM124" s="193" t="s">
        <v>476</v>
      </c>
    </row>
    <row r="125" spans="1:65" s="2" customFormat="1" ht="11.25">
      <c r="A125" s="36"/>
      <c r="B125" s="37"/>
      <c r="C125" s="38"/>
      <c r="D125" s="195" t="s">
        <v>138</v>
      </c>
      <c r="E125" s="38"/>
      <c r="F125" s="196" t="s">
        <v>218</v>
      </c>
      <c r="G125" s="38"/>
      <c r="H125" s="38"/>
      <c r="I125" s="197"/>
      <c r="J125" s="38"/>
      <c r="K125" s="38"/>
      <c r="L125" s="41"/>
      <c r="M125" s="198"/>
      <c r="N125" s="199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138</v>
      </c>
      <c r="AU125" s="19" t="s">
        <v>81</v>
      </c>
    </row>
    <row r="126" spans="1:65" s="13" customFormat="1" ht="11.25">
      <c r="B126" s="200"/>
      <c r="C126" s="201"/>
      <c r="D126" s="202" t="s">
        <v>140</v>
      </c>
      <c r="E126" s="203" t="s">
        <v>19</v>
      </c>
      <c r="F126" s="204" t="s">
        <v>466</v>
      </c>
      <c r="G126" s="201"/>
      <c r="H126" s="203" t="s">
        <v>19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140</v>
      </c>
      <c r="AU126" s="210" t="s">
        <v>81</v>
      </c>
      <c r="AV126" s="13" t="s">
        <v>79</v>
      </c>
      <c r="AW126" s="13" t="s">
        <v>34</v>
      </c>
      <c r="AX126" s="13" t="s">
        <v>72</v>
      </c>
      <c r="AY126" s="210" t="s">
        <v>130</v>
      </c>
    </row>
    <row r="127" spans="1:65" s="13" customFormat="1" ht="11.25">
      <c r="B127" s="200"/>
      <c r="C127" s="201"/>
      <c r="D127" s="202" t="s">
        <v>140</v>
      </c>
      <c r="E127" s="203" t="s">
        <v>19</v>
      </c>
      <c r="F127" s="204" t="s">
        <v>219</v>
      </c>
      <c r="G127" s="201"/>
      <c r="H127" s="203" t="s">
        <v>19</v>
      </c>
      <c r="I127" s="205"/>
      <c r="J127" s="201"/>
      <c r="K127" s="201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140</v>
      </c>
      <c r="AU127" s="210" t="s">
        <v>81</v>
      </c>
      <c r="AV127" s="13" t="s">
        <v>79</v>
      </c>
      <c r="AW127" s="13" t="s">
        <v>34</v>
      </c>
      <c r="AX127" s="13" t="s">
        <v>72</v>
      </c>
      <c r="AY127" s="210" t="s">
        <v>130</v>
      </c>
    </row>
    <row r="128" spans="1:65" s="14" customFormat="1" ht="11.25">
      <c r="B128" s="211"/>
      <c r="C128" s="212"/>
      <c r="D128" s="202" t="s">
        <v>140</v>
      </c>
      <c r="E128" s="213" t="s">
        <v>19</v>
      </c>
      <c r="F128" s="214" t="s">
        <v>477</v>
      </c>
      <c r="G128" s="212"/>
      <c r="H128" s="215">
        <v>501.6</v>
      </c>
      <c r="I128" s="216"/>
      <c r="J128" s="212"/>
      <c r="K128" s="212"/>
      <c r="L128" s="217"/>
      <c r="M128" s="218"/>
      <c r="N128" s="219"/>
      <c r="O128" s="219"/>
      <c r="P128" s="219"/>
      <c r="Q128" s="219"/>
      <c r="R128" s="219"/>
      <c r="S128" s="219"/>
      <c r="T128" s="220"/>
      <c r="AT128" s="221" t="s">
        <v>140</v>
      </c>
      <c r="AU128" s="221" t="s">
        <v>81</v>
      </c>
      <c r="AV128" s="14" t="s">
        <v>81</v>
      </c>
      <c r="AW128" s="14" t="s">
        <v>34</v>
      </c>
      <c r="AX128" s="14" t="s">
        <v>72</v>
      </c>
      <c r="AY128" s="221" t="s">
        <v>130</v>
      </c>
    </row>
    <row r="129" spans="1:65" s="13" customFormat="1" ht="11.25">
      <c r="B129" s="200"/>
      <c r="C129" s="201"/>
      <c r="D129" s="202" t="s">
        <v>140</v>
      </c>
      <c r="E129" s="203" t="s">
        <v>19</v>
      </c>
      <c r="F129" s="204" t="s">
        <v>478</v>
      </c>
      <c r="G129" s="201"/>
      <c r="H129" s="203" t="s">
        <v>19</v>
      </c>
      <c r="I129" s="205"/>
      <c r="J129" s="201"/>
      <c r="K129" s="201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140</v>
      </c>
      <c r="AU129" s="210" t="s">
        <v>81</v>
      </c>
      <c r="AV129" s="13" t="s">
        <v>79</v>
      </c>
      <c r="AW129" s="13" t="s">
        <v>34</v>
      </c>
      <c r="AX129" s="13" t="s">
        <v>72</v>
      </c>
      <c r="AY129" s="210" t="s">
        <v>130</v>
      </c>
    </row>
    <row r="130" spans="1:65" s="14" customFormat="1" ht="11.25">
      <c r="B130" s="211"/>
      <c r="C130" s="212"/>
      <c r="D130" s="202" t="s">
        <v>140</v>
      </c>
      <c r="E130" s="213" t="s">
        <v>19</v>
      </c>
      <c r="F130" s="214" t="s">
        <v>479</v>
      </c>
      <c r="G130" s="212"/>
      <c r="H130" s="215">
        <v>702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140</v>
      </c>
      <c r="AU130" s="221" t="s">
        <v>81</v>
      </c>
      <c r="AV130" s="14" t="s">
        <v>81</v>
      </c>
      <c r="AW130" s="14" t="s">
        <v>34</v>
      </c>
      <c r="AX130" s="14" t="s">
        <v>72</v>
      </c>
      <c r="AY130" s="221" t="s">
        <v>130</v>
      </c>
    </row>
    <row r="131" spans="1:65" s="13" customFormat="1" ht="11.25">
      <c r="B131" s="200"/>
      <c r="C131" s="201"/>
      <c r="D131" s="202" t="s">
        <v>140</v>
      </c>
      <c r="E131" s="203" t="s">
        <v>19</v>
      </c>
      <c r="F131" s="204" t="s">
        <v>480</v>
      </c>
      <c r="G131" s="201"/>
      <c r="H131" s="203" t="s">
        <v>19</v>
      </c>
      <c r="I131" s="205"/>
      <c r="J131" s="201"/>
      <c r="K131" s="201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140</v>
      </c>
      <c r="AU131" s="210" t="s">
        <v>81</v>
      </c>
      <c r="AV131" s="13" t="s">
        <v>79</v>
      </c>
      <c r="AW131" s="13" t="s">
        <v>34</v>
      </c>
      <c r="AX131" s="13" t="s">
        <v>72</v>
      </c>
      <c r="AY131" s="210" t="s">
        <v>130</v>
      </c>
    </row>
    <row r="132" spans="1:65" s="14" customFormat="1" ht="11.25">
      <c r="B132" s="211"/>
      <c r="C132" s="212"/>
      <c r="D132" s="202" t="s">
        <v>140</v>
      </c>
      <c r="E132" s="213" t="s">
        <v>19</v>
      </c>
      <c r="F132" s="214" t="s">
        <v>481</v>
      </c>
      <c r="G132" s="212"/>
      <c r="H132" s="215">
        <v>60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140</v>
      </c>
      <c r="AU132" s="221" t="s">
        <v>81</v>
      </c>
      <c r="AV132" s="14" t="s">
        <v>81</v>
      </c>
      <c r="AW132" s="14" t="s">
        <v>34</v>
      </c>
      <c r="AX132" s="14" t="s">
        <v>72</v>
      </c>
      <c r="AY132" s="221" t="s">
        <v>130</v>
      </c>
    </row>
    <row r="133" spans="1:65" s="13" customFormat="1" ht="11.25">
      <c r="B133" s="200"/>
      <c r="C133" s="201"/>
      <c r="D133" s="202" t="s">
        <v>140</v>
      </c>
      <c r="E133" s="203" t="s">
        <v>19</v>
      </c>
      <c r="F133" s="204" t="s">
        <v>226</v>
      </c>
      <c r="G133" s="201"/>
      <c r="H133" s="203" t="s">
        <v>19</v>
      </c>
      <c r="I133" s="205"/>
      <c r="J133" s="201"/>
      <c r="K133" s="201"/>
      <c r="L133" s="206"/>
      <c r="M133" s="207"/>
      <c r="N133" s="208"/>
      <c r="O133" s="208"/>
      <c r="P133" s="208"/>
      <c r="Q133" s="208"/>
      <c r="R133" s="208"/>
      <c r="S133" s="208"/>
      <c r="T133" s="209"/>
      <c r="AT133" s="210" t="s">
        <v>140</v>
      </c>
      <c r="AU133" s="210" t="s">
        <v>81</v>
      </c>
      <c r="AV133" s="13" t="s">
        <v>79</v>
      </c>
      <c r="AW133" s="13" t="s">
        <v>34</v>
      </c>
      <c r="AX133" s="13" t="s">
        <v>72</v>
      </c>
      <c r="AY133" s="210" t="s">
        <v>130</v>
      </c>
    </row>
    <row r="134" spans="1:65" s="14" customFormat="1" ht="11.25">
      <c r="B134" s="211"/>
      <c r="C134" s="212"/>
      <c r="D134" s="202" t="s">
        <v>140</v>
      </c>
      <c r="E134" s="213" t="s">
        <v>19</v>
      </c>
      <c r="F134" s="214" t="s">
        <v>482</v>
      </c>
      <c r="G134" s="212"/>
      <c r="H134" s="215">
        <v>195.1</v>
      </c>
      <c r="I134" s="216"/>
      <c r="J134" s="212"/>
      <c r="K134" s="212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140</v>
      </c>
      <c r="AU134" s="221" t="s">
        <v>81</v>
      </c>
      <c r="AV134" s="14" t="s">
        <v>81</v>
      </c>
      <c r="AW134" s="14" t="s">
        <v>34</v>
      </c>
      <c r="AX134" s="14" t="s">
        <v>72</v>
      </c>
      <c r="AY134" s="221" t="s">
        <v>130</v>
      </c>
    </row>
    <row r="135" spans="1:65" s="15" customFormat="1" ht="11.25">
      <c r="B135" s="222"/>
      <c r="C135" s="223"/>
      <c r="D135" s="202" t="s">
        <v>140</v>
      </c>
      <c r="E135" s="224" t="s">
        <v>19</v>
      </c>
      <c r="F135" s="225" t="s">
        <v>144</v>
      </c>
      <c r="G135" s="223"/>
      <c r="H135" s="226">
        <v>1458.6999999999998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140</v>
      </c>
      <c r="AU135" s="232" t="s">
        <v>81</v>
      </c>
      <c r="AV135" s="15" t="s">
        <v>136</v>
      </c>
      <c r="AW135" s="15" t="s">
        <v>34</v>
      </c>
      <c r="AX135" s="15" t="s">
        <v>79</v>
      </c>
      <c r="AY135" s="232" t="s">
        <v>130</v>
      </c>
    </row>
    <row r="136" spans="1:65" s="2" customFormat="1" ht="37.9" customHeight="1">
      <c r="A136" s="36"/>
      <c r="B136" s="37"/>
      <c r="C136" s="181" t="s">
        <v>193</v>
      </c>
      <c r="D136" s="181" t="s">
        <v>132</v>
      </c>
      <c r="E136" s="182" t="s">
        <v>228</v>
      </c>
      <c r="F136" s="183" t="s">
        <v>229</v>
      </c>
      <c r="G136" s="184" t="s">
        <v>162</v>
      </c>
      <c r="H136" s="185">
        <v>105.3</v>
      </c>
      <c r="I136" s="186"/>
      <c r="J136" s="187">
        <f>ROUND(I136*H136,2)</f>
        <v>0</v>
      </c>
      <c r="K136" s="188"/>
      <c r="L136" s="41"/>
      <c r="M136" s="189" t="s">
        <v>19</v>
      </c>
      <c r="N136" s="190" t="s">
        <v>43</v>
      </c>
      <c r="O136" s="66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3" t="s">
        <v>136</v>
      </c>
      <c r="AT136" s="193" t="s">
        <v>132</v>
      </c>
      <c r="AU136" s="193" t="s">
        <v>81</v>
      </c>
      <c r="AY136" s="19" t="s">
        <v>130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9" t="s">
        <v>79</v>
      </c>
      <c r="BK136" s="194">
        <f>ROUND(I136*H136,2)</f>
        <v>0</v>
      </c>
      <c r="BL136" s="19" t="s">
        <v>136</v>
      </c>
      <c r="BM136" s="193" t="s">
        <v>483</v>
      </c>
    </row>
    <row r="137" spans="1:65" s="2" customFormat="1" ht="11.25">
      <c r="A137" s="36"/>
      <c r="B137" s="37"/>
      <c r="C137" s="38"/>
      <c r="D137" s="195" t="s">
        <v>138</v>
      </c>
      <c r="E137" s="38"/>
      <c r="F137" s="196" t="s">
        <v>231</v>
      </c>
      <c r="G137" s="38"/>
      <c r="H137" s="38"/>
      <c r="I137" s="197"/>
      <c r="J137" s="38"/>
      <c r="K137" s="38"/>
      <c r="L137" s="41"/>
      <c r="M137" s="198"/>
      <c r="N137" s="199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138</v>
      </c>
      <c r="AU137" s="19" t="s">
        <v>81</v>
      </c>
    </row>
    <row r="138" spans="1:65" s="13" customFormat="1" ht="11.25">
      <c r="B138" s="200"/>
      <c r="C138" s="201"/>
      <c r="D138" s="202" t="s">
        <v>140</v>
      </c>
      <c r="E138" s="203" t="s">
        <v>19</v>
      </c>
      <c r="F138" s="204" t="s">
        <v>466</v>
      </c>
      <c r="G138" s="201"/>
      <c r="H138" s="203" t="s">
        <v>19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140</v>
      </c>
      <c r="AU138" s="210" t="s">
        <v>81</v>
      </c>
      <c r="AV138" s="13" t="s">
        <v>79</v>
      </c>
      <c r="AW138" s="13" t="s">
        <v>34</v>
      </c>
      <c r="AX138" s="13" t="s">
        <v>72</v>
      </c>
      <c r="AY138" s="210" t="s">
        <v>130</v>
      </c>
    </row>
    <row r="139" spans="1:65" s="13" customFormat="1" ht="11.25">
      <c r="B139" s="200"/>
      <c r="C139" s="201"/>
      <c r="D139" s="202" t="s">
        <v>140</v>
      </c>
      <c r="E139" s="203" t="s">
        <v>19</v>
      </c>
      <c r="F139" s="204" t="s">
        <v>232</v>
      </c>
      <c r="G139" s="201"/>
      <c r="H139" s="203" t="s">
        <v>19</v>
      </c>
      <c r="I139" s="205"/>
      <c r="J139" s="201"/>
      <c r="K139" s="201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140</v>
      </c>
      <c r="AU139" s="210" t="s">
        <v>81</v>
      </c>
      <c r="AV139" s="13" t="s">
        <v>79</v>
      </c>
      <c r="AW139" s="13" t="s">
        <v>34</v>
      </c>
      <c r="AX139" s="13" t="s">
        <v>72</v>
      </c>
      <c r="AY139" s="210" t="s">
        <v>130</v>
      </c>
    </row>
    <row r="140" spans="1:65" s="13" customFormat="1" ht="11.25">
      <c r="B140" s="200"/>
      <c r="C140" s="201"/>
      <c r="D140" s="202" t="s">
        <v>140</v>
      </c>
      <c r="E140" s="203" t="s">
        <v>19</v>
      </c>
      <c r="F140" s="204" t="s">
        <v>233</v>
      </c>
      <c r="G140" s="201"/>
      <c r="H140" s="203" t="s">
        <v>19</v>
      </c>
      <c r="I140" s="205"/>
      <c r="J140" s="201"/>
      <c r="K140" s="201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140</v>
      </c>
      <c r="AU140" s="210" t="s">
        <v>81</v>
      </c>
      <c r="AV140" s="13" t="s">
        <v>79</v>
      </c>
      <c r="AW140" s="13" t="s">
        <v>34</v>
      </c>
      <c r="AX140" s="13" t="s">
        <v>72</v>
      </c>
      <c r="AY140" s="210" t="s">
        <v>130</v>
      </c>
    </row>
    <row r="141" spans="1:65" s="14" customFormat="1" ht="11.25">
      <c r="B141" s="211"/>
      <c r="C141" s="212"/>
      <c r="D141" s="202" t="s">
        <v>140</v>
      </c>
      <c r="E141" s="213" t="s">
        <v>19</v>
      </c>
      <c r="F141" s="214" t="s">
        <v>484</v>
      </c>
      <c r="G141" s="212"/>
      <c r="H141" s="215">
        <v>105.3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140</v>
      </c>
      <c r="AU141" s="221" t="s">
        <v>81</v>
      </c>
      <c r="AV141" s="14" t="s">
        <v>81</v>
      </c>
      <c r="AW141" s="14" t="s">
        <v>34</v>
      </c>
      <c r="AX141" s="14" t="s">
        <v>72</v>
      </c>
      <c r="AY141" s="221" t="s">
        <v>130</v>
      </c>
    </row>
    <row r="142" spans="1:65" s="15" customFormat="1" ht="11.25">
      <c r="B142" s="222"/>
      <c r="C142" s="223"/>
      <c r="D142" s="202" t="s">
        <v>140</v>
      </c>
      <c r="E142" s="224" t="s">
        <v>19</v>
      </c>
      <c r="F142" s="225" t="s">
        <v>144</v>
      </c>
      <c r="G142" s="223"/>
      <c r="H142" s="226">
        <v>105.3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AT142" s="232" t="s">
        <v>140</v>
      </c>
      <c r="AU142" s="232" t="s">
        <v>81</v>
      </c>
      <c r="AV142" s="15" t="s">
        <v>136</v>
      </c>
      <c r="AW142" s="15" t="s">
        <v>34</v>
      </c>
      <c r="AX142" s="15" t="s">
        <v>79</v>
      </c>
      <c r="AY142" s="232" t="s">
        <v>130</v>
      </c>
    </row>
    <row r="143" spans="1:65" s="2" customFormat="1" ht="37.9" customHeight="1">
      <c r="A143" s="36"/>
      <c r="B143" s="37"/>
      <c r="C143" s="181" t="s">
        <v>200</v>
      </c>
      <c r="D143" s="181" t="s">
        <v>132</v>
      </c>
      <c r="E143" s="182" t="s">
        <v>238</v>
      </c>
      <c r="F143" s="183" t="s">
        <v>239</v>
      </c>
      <c r="G143" s="184" t="s">
        <v>162</v>
      </c>
      <c r="H143" s="185">
        <v>526.5</v>
      </c>
      <c r="I143" s="186"/>
      <c r="J143" s="187">
        <f>ROUND(I143*H143,2)</f>
        <v>0</v>
      </c>
      <c r="K143" s="188"/>
      <c r="L143" s="41"/>
      <c r="M143" s="189" t="s">
        <v>19</v>
      </c>
      <c r="N143" s="190" t="s">
        <v>43</v>
      </c>
      <c r="O143" s="66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3" t="s">
        <v>136</v>
      </c>
      <c r="AT143" s="193" t="s">
        <v>132</v>
      </c>
      <c r="AU143" s="193" t="s">
        <v>81</v>
      </c>
      <c r="AY143" s="19" t="s">
        <v>130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9" t="s">
        <v>79</v>
      </c>
      <c r="BK143" s="194">
        <f>ROUND(I143*H143,2)</f>
        <v>0</v>
      </c>
      <c r="BL143" s="19" t="s">
        <v>136</v>
      </c>
      <c r="BM143" s="193" t="s">
        <v>485</v>
      </c>
    </row>
    <row r="144" spans="1:65" s="2" customFormat="1" ht="11.25">
      <c r="A144" s="36"/>
      <c r="B144" s="37"/>
      <c r="C144" s="38"/>
      <c r="D144" s="195" t="s">
        <v>138</v>
      </c>
      <c r="E144" s="38"/>
      <c r="F144" s="196" t="s">
        <v>241</v>
      </c>
      <c r="G144" s="38"/>
      <c r="H144" s="38"/>
      <c r="I144" s="197"/>
      <c r="J144" s="38"/>
      <c r="K144" s="38"/>
      <c r="L144" s="41"/>
      <c r="M144" s="198"/>
      <c r="N144" s="199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138</v>
      </c>
      <c r="AU144" s="19" t="s">
        <v>81</v>
      </c>
    </row>
    <row r="145" spans="1:65" s="13" customFormat="1" ht="11.25">
      <c r="B145" s="200"/>
      <c r="C145" s="201"/>
      <c r="D145" s="202" t="s">
        <v>140</v>
      </c>
      <c r="E145" s="203" t="s">
        <v>19</v>
      </c>
      <c r="F145" s="204" t="s">
        <v>466</v>
      </c>
      <c r="G145" s="201"/>
      <c r="H145" s="203" t="s">
        <v>19</v>
      </c>
      <c r="I145" s="205"/>
      <c r="J145" s="201"/>
      <c r="K145" s="201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140</v>
      </c>
      <c r="AU145" s="210" t="s">
        <v>81</v>
      </c>
      <c r="AV145" s="13" t="s">
        <v>79</v>
      </c>
      <c r="AW145" s="13" t="s">
        <v>34</v>
      </c>
      <c r="AX145" s="13" t="s">
        <v>72</v>
      </c>
      <c r="AY145" s="210" t="s">
        <v>130</v>
      </c>
    </row>
    <row r="146" spans="1:65" s="13" customFormat="1" ht="11.25">
      <c r="B146" s="200"/>
      <c r="C146" s="201"/>
      <c r="D146" s="202" t="s">
        <v>140</v>
      </c>
      <c r="E146" s="203" t="s">
        <v>19</v>
      </c>
      <c r="F146" s="204" t="s">
        <v>242</v>
      </c>
      <c r="G146" s="201"/>
      <c r="H146" s="203" t="s">
        <v>19</v>
      </c>
      <c r="I146" s="205"/>
      <c r="J146" s="201"/>
      <c r="K146" s="201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140</v>
      </c>
      <c r="AU146" s="210" t="s">
        <v>81</v>
      </c>
      <c r="AV146" s="13" t="s">
        <v>79</v>
      </c>
      <c r="AW146" s="13" t="s">
        <v>34</v>
      </c>
      <c r="AX146" s="13" t="s">
        <v>72</v>
      </c>
      <c r="AY146" s="210" t="s">
        <v>130</v>
      </c>
    </row>
    <row r="147" spans="1:65" s="14" customFormat="1" ht="11.25">
      <c r="B147" s="211"/>
      <c r="C147" s="212"/>
      <c r="D147" s="202" t="s">
        <v>140</v>
      </c>
      <c r="E147" s="213" t="s">
        <v>19</v>
      </c>
      <c r="F147" s="214" t="s">
        <v>486</v>
      </c>
      <c r="G147" s="212"/>
      <c r="H147" s="215">
        <v>526.5</v>
      </c>
      <c r="I147" s="216"/>
      <c r="J147" s="212"/>
      <c r="K147" s="212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140</v>
      </c>
      <c r="AU147" s="221" t="s">
        <v>81</v>
      </c>
      <c r="AV147" s="14" t="s">
        <v>81</v>
      </c>
      <c r="AW147" s="14" t="s">
        <v>34</v>
      </c>
      <c r="AX147" s="14" t="s">
        <v>72</v>
      </c>
      <c r="AY147" s="221" t="s">
        <v>130</v>
      </c>
    </row>
    <row r="148" spans="1:65" s="15" customFormat="1" ht="11.25">
      <c r="B148" s="222"/>
      <c r="C148" s="223"/>
      <c r="D148" s="202" t="s">
        <v>140</v>
      </c>
      <c r="E148" s="224" t="s">
        <v>19</v>
      </c>
      <c r="F148" s="225" t="s">
        <v>144</v>
      </c>
      <c r="G148" s="223"/>
      <c r="H148" s="226">
        <v>526.5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140</v>
      </c>
      <c r="AU148" s="232" t="s">
        <v>81</v>
      </c>
      <c r="AV148" s="15" t="s">
        <v>136</v>
      </c>
      <c r="AW148" s="15" t="s">
        <v>34</v>
      </c>
      <c r="AX148" s="15" t="s">
        <v>79</v>
      </c>
      <c r="AY148" s="232" t="s">
        <v>130</v>
      </c>
    </row>
    <row r="149" spans="1:65" s="2" customFormat="1" ht="24.2" customHeight="1">
      <c r="A149" s="36"/>
      <c r="B149" s="37"/>
      <c r="C149" s="181" t="s">
        <v>214</v>
      </c>
      <c r="D149" s="181" t="s">
        <v>132</v>
      </c>
      <c r="E149" s="182" t="s">
        <v>245</v>
      </c>
      <c r="F149" s="183" t="s">
        <v>246</v>
      </c>
      <c r="G149" s="184" t="s">
        <v>162</v>
      </c>
      <c r="H149" s="185">
        <v>165.3</v>
      </c>
      <c r="I149" s="186"/>
      <c r="J149" s="187">
        <f>ROUND(I149*H149,2)</f>
        <v>0</v>
      </c>
      <c r="K149" s="188"/>
      <c r="L149" s="41"/>
      <c r="M149" s="189" t="s">
        <v>19</v>
      </c>
      <c r="N149" s="190" t="s">
        <v>43</v>
      </c>
      <c r="O149" s="66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3" t="s">
        <v>136</v>
      </c>
      <c r="AT149" s="193" t="s">
        <v>132</v>
      </c>
      <c r="AU149" s="193" t="s">
        <v>81</v>
      </c>
      <c r="AY149" s="19" t="s">
        <v>130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9" t="s">
        <v>79</v>
      </c>
      <c r="BK149" s="194">
        <f>ROUND(I149*H149,2)</f>
        <v>0</v>
      </c>
      <c r="BL149" s="19" t="s">
        <v>136</v>
      </c>
      <c r="BM149" s="193" t="s">
        <v>487</v>
      </c>
    </row>
    <row r="150" spans="1:65" s="2" customFormat="1" ht="11.25">
      <c r="A150" s="36"/>
      <c r="B150" s="37"/>
      <c r="C150" s="38"/>
      <c r="D150" s="195" t="s">
        <v>138</v>
      </c>
      <c r="E150" s="38"/>
      <c r="F150" s="196" t="s">
        <v>248</v>
      </c>
      <c r="G150" s="38"/>
      <c r="H150" s="38"/>
      <c r="I150" s="197"/>
      <c r="J150" s="38"/>
      <c r="K150" s="38"/>
      <c r="L150" s="41"/>
      <c r="M150" s="198"/>
      <c r="N150" s="199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138</v>
      </c>
      <c r="AU150" s="19" t="s">
        <v>81</v>
      </c>
    </row>
    <row r="151" spans="1:65" s="13" customFormat="1" ht="11.25">
      <c r="B151" s="200"/>
      <c r="C151" s="201"/>
      <c r="D151" s="202" t="s">
        <v>140</v>
      </c>
      <c r="E151" s="203" t="s">
        <v>19</v>
      </c>
      <c r="F151" s="204" t="s">
        <v>466</v>
      </c>
      <c r="G151" s="201"/>
      <c r="H151" s="203" t="s">
        <v>19</v>
      </c>
      <c r="I151" s="205"/>
      <c r="J151" s="201"/>
      <c r="K151" s="201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140</v>
      </c>
      <c r="AU151" s="210" t="s">
        <v>81</v>
      </c>
      <c r="AV151" s="13" t="s">
        <v>79</v>
      </c>
      <c r="AW151" s="13" t="s">
        <v>34</v>
      </c>
      <c r="AX151" s="13" t="s">
        <v>72</v>
      </c>
      <c r="AY151" s="210" t="s">
        <v>130</v>
      </c>
    </row>
    <row r="152" spans="1:65" s="13" customFormat="1" ht="11.25">
      <c r="B152" s="200"/>
      <c r="C152" s="201"/>
      <c r="D152" s="202" t="s">
        <v>140</v>
      </c>
      <c r="E152" s="203" t="s">
        <v>19</v>
      </c>
      <c r="F152" s="204" t="s">
        <v>249</v>
      </c>
      <c r="G152" s="201"/>
      <c r="H152" s="203" t="s">
        <v>19</v>
      </c>
      <c r="I152" s="205"/>
      <c r="J152" s="201"/>
      <c r="K152" s="201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140</v>
      </c>
      <c r="AU152" s="210" t="s">
        <v>81</v>
      </c>
      <c r="AV152" s="13" t="s">
        <v>79</v>
      </c>
      <c r="AW152" s="13" t="s">
        <v>34</v>
      </c>
      <c r="AX152" s="13" t="s">
        <v>72</v>
      </c>
      <c r="AY152" s="210" t="s">
        <v>130</v>
      </c>
    </row>
    <row r="153" spans="1:65" s="14" customFormat="1" ht="11.25">
      <c r="B153" s="211"/>
      <c r="C153" s="212"/>
      <c r="D153" s="202" t="s">
        <v>140</v>
      </c>
      <c r="E153" s="213" t="s">
        <v>19</v>
      </c>
      <c r="F153" s="214" t="s">
        <v>481</v>
      </c>
      <c r="G153" s="212"/>
      <c r="H153" s="215">
        <v>60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140</v>
      </c>
      <c r="AU153" s="221" t="s">
        <v>81</v>
      </c>
      <c r="AV153" s="14" t="s">
        <v>81</v>
      </c>
      <c r="AW153" s="14" t="s">
        <v>34</v>
      </c>
      <c r="AX153" s="14" t="s">
        <v>72</v>
      </c>
      <c r="AY153" s="221" t="s">
        <v>130</v>
      </c>
    </row>
    <row r="154" spans="1:65" s="13" customFormat="1" ht="11.25">
      <c r="B154" s="200"/>
      <c r="C154" s="201"/>
      <c r="D154" s="202" t="s">
        <v>140</v>
      </c>
      <c r="E154" s="203" t="s">
        <v>19</v>
      </c>
      <c r="F154" s="204" t="s">
        <v>232</v>
      </c>
      <c r="G154" s="201"/>
      <c r="H154" s="203" t="s">
        <v>19</v>
      </c>
      <c r="I154" s="205"/>
      <c r="J154" s="201"/>
      <c r="K154" s="201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140</v>
      </c>
      <c r="AU154" s="210" t="s">
        <v>81</v>
      </c>
      <c r="AV154" s="13" t="s">
        <v>79</v>
      </c>
      <c r="AW154" s="13" t="s">
        <v>34</v>
      </c>
      <c r="AX154" s="13" t="s">
        <v>72</v>
      </c>
      <c r="AY154" s="210" t="s">
        <v>130</v>
      </c>
    </row>
    <row r="155" spans="1:65" s="13" customFormat="1" ht="11.25">
      <c r="B155" s="200"/>
      <c r="C155" s="201"/>
      <c r="D155" s="202" t="s">
        <v>140</v>
      </c>
      <c r="E155" s="203" t="s">
        <v>19</v>
      </c>
      <c r="F155" s="204" t="s">
        <v>233</v>
      </c>
      <c r="G155" s="201"/>
      <c r="H155" s="203" t="s">
        <v>19</v>
      </c>
      <c r="I155" s="205"/>
      <c r="J155" s="201"/>
      <c r="K155" s="201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140</v>
      </c>
      <c r="AU155" s="210" t="s">
        <v>81</v>
      </c>
      <c r="AV155" s="13" t="s">
        <v>79</v>
      </c>
      <c r="AW155" s="13" t="s">
        <v>34</v>
      </c>
      <c r="AX155" s="13" t="s">
        <v>72</v>
      </c>
      <c r="AY155" s="210" t="s">
        <v>130</v>
      </c>
    </row>
    <row r="156" spans="1:65" s="14" customFormat="1" ht="11.25">
      <c r="B156" s="211"/>
      <c r="C156" s="212"/>
      <c r="D156" s="202" t="s">
        <v>140</v>
      </c>
      <c r="E156" s="213" t="s">
        <v>19</v>
      </c>
      <c r="F156" s="214" t="s">
        <v>484</v>
      </c>
      <c r="G156" s="212"/>
      <c r="H156" s="215">
        <v>105.3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140</v>
      </c>
      <c r="AU156" s="221" t="s">
        <v>81</v>
      </c>
      <c r="AV156" s="14" t="s">
        <v>81</v>
      </c>
      <c r="AW156" s="14" t="s">
        <v>34</v>
      </c>
      <c r="AX156" s="14" t="s">
        <v>72</v>
      </c>
      <c r="AY156" s="221" t="s">
        <v>130</v>
      </c>
    </row>
    <row r="157" spans="1:65" s="15" customFormat="1" ht="11.25">
      <c r="B157" s="222"/>
      <c r="C157" s="223"/>
      <c r="D157" s="202" t="s">
        <v>140</v>
      </c>
      <c r="E157" s="224" t="s">
        <v>19</v>
      </c>
      <c r="F157" s="225" t="s">
        <v>144</v>
      </c>
      <c r="G157" s="223"/>
      <c r="H157" s="226">
        <v>165.3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AT157" s="232" t="s">
        <v>140</v>
      </c>
      <c r="AU157" s="232" t="s">
        <v>81</v>
      </c>
      <c r="AV157" s="15" t="s">
        <v>136</v>
      </c>
      <c r="AW157" s="15" t="s">
        <v>34</v>
      </c>
      <c r="AX157" s="15" t="s">
        <v>79</v>
      </c>
      <c r="AY157" s="232" t="s">
        <v>130</v>
      </c>
    </row>
    <row r="158" spans="1:65" s="2" customFormat="1" ht="24.2" customHeight="1">
      <c r="A158" s="36"/>
      <c r="B158" s="37"/>
      <c r="C158" s="181" t="s">
        <v>150</v>
      </c>
      <c r="D158" s="181" t="s">
        <v>132</v>
      </c>
      <c r="E158" s="182" t="s">
        <v>275</v>
      </c>
      <c r="F158" s="183" t="s">
        <v>276</v>
      </c>
      <c r="G158" s="184" t="s">
        <v>162</v>
      </c>
      <c r="H158" s="185">
        <v>1203.5999999999999</v>
      </c>
      <c r="I158" s="186"/>
      <c r="J158" s="187">
        <f>ROUND(I158*H158,2)</f>
        <v>0</v>
      </c>
      <c r="K158" s="188"/>
      <c r="L158" s="41"/>
      <c r="M158" s="189" t="s">
        <v>19</v>
      </c>
      <c r="N158" s="190" t="s">
        <v>43</v>
      </c>
      <c r="O158" s="66"/>
      <c r="P158" s="191">
        <f>O158*H158</f>
        <v>0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3" t="s">
        <v>136</v>
      </c>
      <c r="AT158" s="193" t="s">
        <v>132</v>
      </c>
      <c r="AU158" s="193" t="s">
        <v>81</v>
      </c>
      <c r="AY158" s="19" t="s">
        <v>130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9" t="s">
        <v>79</v>
      </c>
      <c r="BK158" s="194">
        <f>ROUND(I158*H158,2)</f>
        <v>0</v>
      </c>
      <c r="BL158" s="19" t="s">
        <v>136</v>
      </c>
      <c r="BM158" s="193" t="s">
        <v>488</v>
      </c>
    </row>
    <row r="159" spans="1:65" s="2" customFormat="1" ht="11.25">
      <c r="A159" s="36"/>
      <c r="B159" s="37"/>
      <c r="C159" s="38"/>
      <c r="D159" s="195" t="s">
        <v>138</v>
      </c>
      <c r="E159" s="38"/>
      <c r="F159" s="196" t="s">
        <v>278</v>
      </c>
      <c r="G159" s="38"/>
      <c r="H159" s="38"/>
      <c r="I159" s="197"/>
      <c r="J159" s="38"/>
      <c r="K159" s="38"/>
      <c r="L159" s="41"/>
      <c r="M159" s="198"/>
      <c r="N159" s="199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138</v>
      </c>
      <c r="AU159" s="19" t="s">
        <v>81</v>
      </c>
    </row>
    <row r="160" spans="1:65" s="13" customFormat="1" ht="11.25">
      <c r="B160" s="200"/>
      <c r="C160" s="201"/>
      <c r="D160" s="202" t="s">
        <v>140</v>
      </c>
      <c r="E160" s="203" t="s">
        <v>19</v>
      </c>
      <c r="F160" s="204" t="s">
        <v>466</v>
      </c>
      <c r="G160" s="201"/>
      <c r="H160" s="203" t="s">
        <v>19</v>
      </c>
      <c r="I160" s="205"/>
      <c r="J160" s="201"/>
      <c r="K160" s="201"/>
      <c r="L160" s="206"/>
      <c r="M160" s="207"/>
      <c r="N160" s="208"/>
      <c r="O160" s="208"/>
      <c r="P160" s="208"/>
      <c r="Q160" s="208"/>
      <c r="R160" s="208"/>
      <c r="S160" s="208"/>
      <c r="T160" s="209"/>
      <c r="AT160" s="210" t="s">
        <v>140</v>
      </c>
      <c r="AU160" s="210" t="s">
        <v>81</v>
      </c>
      <c r="AV160" s="13" t="s">
        <v>79</v>
      </c>
      <c r="AW160" s="13" t="s">
        <v>34</v>
      </c>
      <c r="AX160" s="13" t="s">
        <v>72</v>
      </c>
      <c r="AY160" s="210" t="s">
        <v>130</v>
      </c>
    </row>
    <row r="161" spans="1:65" s="13" customFormat="1" ht="11.25">
      <c r="B161" s="200"/>
      <c r="C161" s="201"/>
      <c r="D161" s="202" t="s">
        <v>140</v>
      </c>
      <c r="E161" s="203" t="s">
        <v>19</v>
      </c>
      <c r="F161" s="204" t="s">
        <v>279</v>
      </c>
      <c r="G161" s="201"/>
      <c r="H161" s="203" t="s">
        <v>19</v>
      </c>
      <c r="I161" s="205"/>
      <c r="J161" s="201"/>
      <c r="K161" s="201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140</v>
      </c>
      <c r="AU161" s="210" t="s">
        <v>81</v>
      </c>
      <c r="AV161" s="13" t="s">
        <v>79</v>
      </c>
      <c r="AW161" s="13" t="s">
        <v>34</v>
      </c>
      <c r="AX161" s="13" t="s">
        <v>72</v>
      </c>
      <c r="AY161" s="210" t="s">
        <v>130</v>
      </c>
    </row>
    <row r="162" spans="1:65" s="13" customFormat="1" ht="11.25">
      <c r="B162" s="200"/>
      <c r="C162" s="201"/>
      <c r="D162" s="202" t="s">
        <v>140</v>
      </c>
      <c r="E162" s="203" t="s">
        <v>19</v>
      </c>
      <c r="F162" s="204" t="s">
        <v>280</v>
      </c>
      <c r="G162" s="201"/>
      <c r="H162" s="203" t="s">
        <v>19</v>
      </c>
      <c r="I162" s="205"/>
      <c r="J162" s="201"/>
      <c r="K162" s="201"/>
      <c r="L162" s="206"/>
      <c r="M162" s="207"/>
      <c r="N162" s="208"/>
      <c r="O162" s="208"/>
      <c r="P162" s="208"/>
      <c r="Q162" s="208"/>
      <c r="R162" s="208"/>
      <c r="S162" s="208"/>
      <c r="T162" s="209"/>
      <c r="AT162" s="210" t="s">
        <v>140</v>
      </c>
      <c r="AU162" s="210" t="s">
        <v>81</v>
      </c>
      <c r="AV162" s="13" t="s">
        <v>79</v>
      </c>
      <c r="AW162" s="13" t="s">
        <v>34</v>
      </c>
      <c r="AX162" s="13" t="s">
        <v>72</v>
      </c>
      <c r="AY162" s="210" t="s">
        <v>130</v>
      </c>
    </row>
    <row r="163" spans="1:65" s="14" customFormat="1" ht="11.25">
      <c r="B163" s="211"/>
      <c r="C163" s="212"/>
      <c r="D163" s="202" t="s">
        <v>140</v>
      </c>
      <c r="E163" s="213" t="s">
        <v>19</v>
      </c>
      <c r="F163" s="214" t="s">
        <v>477</v>
      </c>
      <c r="G163" s="212"/>
      <c r="H163" s="215">
        <v>501.6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140</v>
      </c>
      <c r="AU163" s="221" t="s">
        <v>81</v>
      </c>
      <c r="AV163" s="14" t="s">
        <v>81</v>
      </c>
      <c r="AW163" s="14" t="s">
        <v>34</v>
      </c>
      <c r="AX163" s="14" t="s">
        <v>72</v>
      </c>
      <c r="AY163" s="221" t="s">
        <v>130</v>
      </c>
    </row>
    <row r="164" spans="1:65" s="14" customFormat="1" ht="11.25">
      <c r="B164" s="211"/>
      <c r="C164" s="212"/>
      <c r="D164" s="202" t="s">
        <v>140</v>
      </c>
      <c r="E164" s="213" t="s">
        <v>19</v>
      </c>
      <c r="F164" s="214" t="s">
        <v>489</v>
      </c>
      <c r="G164" s="212"/>
      <c r="H164" s="215">
        <v>702</v>
      </c>
      <c r="I164" s="216"/>
      <c r="J164" s="212"/>
      <c r="K164" s="212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140</v>
      </c>
      <c r="AU164" s="221" t="s">
        <v>81</v>
      </c>
      <c r="AV164" s="14" t="s">
        <v>81</v>
      </c>
      <c r="AW164" s="14" t="s">
        <v>34</v>
      </c>
      <c r="AX164" s="14" t="s">
        <v>72</v>
      </c>
      <c r="AY164" s="221" t="s">
        <v>130</v>
      </c>
    </row>
    <row r="165" spans="1:65" s="15" customFormat="1" ht="11.25">
      <c r="B165" s="222"/>
      <c r="C165" s="223"/>
      <c r="D165" s="202" t="s">
        <v>140</v>
      </c>
      <c r="E165" s="224" t="s">
        <v>19</v>
      </c>
      <c r="F165" s="225" t="s">
        <v>144</v>
      </c>
      <c r="G165" s="223"/>
      <c r="H165" s="226">
        <v>1203.5999999999999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AT165" s="232" t="s">
        <v>140</v>
      </c>
      <c r="AU165" s="232" t="s">
        <v>81</v>
      </c>
      <c r="AV165" s="15" t="s">
        <v>136</v>
      </c>
      <c r="AW165" s="15" t="s">
        <v>34</v>
      </c>
      <c r="AX165" s="15" t="s">
        <v>79</v>
      </c>
      <c r="AY165" s="232" t="s">
        <v>130</v>
      </c>
    </row>
    <row r="166" spans="1:65" s="2" customFormat="1" ht="24.2" customHeight="1">
      <c r="A166" s="36"/>
      <c r="B166" s="37"/>
      <c r="C166" s="181" t="s">
        <v>237</v>
      </c>
      <c r="D166" s="181" t="s">
        <v>132</v>
      </c>
      <c r="E166" s="182" t="s">
        <v>284</v>
      </c>
      <c r="F166" s="183" t="s">
        <v>285</v>
      </c>
      <c r="G166" s="184" t="s">
        <v>286</v>
      </c>
      <c r="H166" s="185">
        <v>189.54</v>
      </c>
      <c r="I166" s="186"/>
      <c r="J166" s="187">
        <f>ROUND(I166*H166,2)</f>
        <v>0</v>
      </c>
      <c r="K166" s="188"/>
      <c r="L166" s="41"/>
      <c r="M166" s="189" t="s">
        <v>19</v>
      </c>
      <c r="N166" s="190" t="s">
        <v>43</v>
      </c>
      <c r="O166" s="66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3" t="s">
        <v>136</v>
      </c>
      <c r="AT166" s="193" t="s">
        <v>132</v>
      </c>
      <c r="AU166" s="193" t="s">
        <v>81</v>
      </c>
      <c r="AY166" s="19" t="s">
        <v>130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9" t="s">
        <v>79</v>
      </c>
      <c r="BK166" s="194">
        <f>ROUND(I166*H166,2)</f>
        <v>0</v>
      </c>
      <c r="BL166" s="19" t="s">
        <v>136</v>
      </c>
      <c r="BM166" s="193" t="s">
        <v>490</v>
      </c>
    </row>
    <row r="167" spans="1:65" s="2" customFormat="1" ht="11.25">
      <c r="A167" s="36"/>
      <c r="B167" s="37"/>
      <c r="C167" s="38"/>
      <c r="D167" s="195" t="s">
        <v>138</v>
      </c>
      <c r="E167" s="38"/>
      <c r="F167" s="196" t="s">
        <v>288</v>
      </c>
      <c r="G167" s="38"/>
      <c r="H167" s="38"/>
      <c r="I167" s="197"/>
      <c r="J167" s="38"/>
      <c r="K167" s="38"/>
      <c r="L167" s="41"/>
      <c r="M167" s="198"/>
      <c r="N167" s="199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138</v>
      </c>
      <c r="AU167" s="19" t="s">
        <v>81</v>
      </c>
    </row>
    <row r="168" spans="1:65" s="13" customFormat="1" ht="11.25">
      <c r="B168" s="200"/>
      <c r="C168" s="201"/>
      <c r="D168" s="202" t="s">
        <v>140</v>
      </c>
      <c r="E168" s="203" t="s">
        <v>19</v>
      </c>
      <c r="F168" s="204" t="s">
        <v>466</v>
      </c>
      <c r="G168" s="201"/>
      <c r="H168" s="203" t="s">
        <v>19</v>
      </c>
      <c r="I168" s="205"/>
      <c r="J168" s="201"/>
      <c r="K168" s="201"/>
      <c r="L168" s="206"/>
      <c r="M168" s="207"/>
      <c r="N168" s="208"/>
      <c r="O168" s="208"/>
      <c r="P168" s="208"/>
      <c r="Q168" s="208"/>
      <c r="R168" s="208"/>
      <c r="S168" s="208"/>
      <c r="T168" s="209"/>
      <c r="AT168" s="210" t="s">
        <v>140</v>
      </c>
      <c r="AU168" s="210" t="s">
        <v>81</v>
      </c>
      <c r="AV168" s="13" t="s">
        <v>79</v>
      </c>
      <c r="AW168" s="13" t="s">
        <v>34</v>
      </c>
      <c r="AX168" s="13" t="s">
        <v>72</v>
      </c>
      <c r="AY168" s="210" t="s">
        <v>130</v>
      </c>
    </row>
    <row r="169" spans="1:65" s="13" customFormat="1" ht="11.25">
      <c r="B169" s="200"/>
      <c r="C169" s="201"/>
      <c r="D169" s="202" t="s">
        <v>140</v>
      </c>
      <c r="E169" s="203" t="s">
        <v>19</v>
      </c>
      <c r="F169" s="204" t="s">
        <v>289</v>
      </c>
      <c r="G169" s="201"/>
      <c r="H169" s="203" t="s">
        <v>19</v>
      </c>
      <c r="I169" s="205"/>
      <c r="J169" s="201"/>
      <c r="K169" s="201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140</v>
      </c>
      <c r="AU169" s="210" t="s">
        <v>81</v>
      </c>
      <c r="AV169" s="13" t="s">
        <v>79</v>
      </c>
      <c r="AW169" s="13" t="s">
        <v>34</v>
      </c>
      <c r="AX169" s="13" t="s">
        <v>72</v>
      </c>
      <c r="AY169" s="210" t="s">
        <v>130</v>
      </c>
    </row>
    <row r="170" spans="1:65" s="14" customFormat="1" ht="11.25">
      <c r="B170" s="211"/>
      <c r="C170" s="212"/>
      <c r="D170" s="202" t="s">
        <v>140</v>
      </c>
      <c r="E170" s="213" t="s">
        <v>19</v>
      </c>
      <c r="F170" s="214" t="s">
        <v>491</v>
      </c>
      <c r="G170" s="212"/>
      <c r="H170" s="215">
        <v>189.54</v>
      </c>
      <c r="I170" s="216"/>
      <c r="J170" s="212"/>
      <c r="K170" s="212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140</v>
      </c>
      <c r="AU170" s="221" t="s">
        <v>81</v>
      </c>
      <c r="AV170" s="14" t="s">
        <v>81</v>
      </c>
      <c r="AW170" s="14" t="s">
        <v>34</v>
      </c>
      <c r="AX170" s="14" t="s">
        <v>72</v>
      </c>
      <c r="AY170" s="221" t="s">
        <v>130</v>
      </c>
    </row>
    <row r="171" spans="1:65" s="15" customFormat="1" ht="11.25">
      <c r="B171" s="222"/>
      <c r="C171" s="223"/>
      <c r="D171" s="202" t="s">
        <v>140</v>
      </c>
      <c r="E171" s="224" t="s">
        <v>19</v>
      </c>
      <c r="F171" s="225" t="s">
        <v>144</v>
      </c>
      <c r="G171" s="223"/>
      <c r="H171" s="226">
        <v>189.54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AT171" s="232" t="s">
        <v>140</v>
      </c>
      <c r="AU171" s="232" t="s">
        <v>81</v>
      </c>
      <c r="AV171" s="15" t="s">
        <v>136</v>
      </c>
      <c r="AW171" s="15" t="s">
        <v>34</v>
      </c>
      <c r="AX171" s="15" t="s">
        <v>79</v>
      </c>
      <c r="AY171" s="232" t="s">
        <v>130</v>
      </c>
    </row>
    <row r="172" spans="1:65" s="2" customFormat="1" ht="24.2" customHeight="1">
      <c r="A172" s="36"/>
      <c r="B172" s="37"/>
      <c r="C172" s="181" t="s">
        <v>244</v>
      </c>
      <c r="D172" s="181" t="s">
        <v>132</v>
      </c>
      <c r="E172" s="182" t="s">
        <v>292</v>
      </c>
      <c r="F172" s="183" t="s">
        <v>293</v>
      </c>
      <c r="G172" s="184" t="s">
        <v>162</v>
      </c>
      <c r="H172" s="185">
        <v>60</v>
      </c>
      <c r="I172" s="186"/>
      <c r="J172" s="187">
        <f>ROUND(I172*H172,2)</f>
        <v>0</v>
      </c>
      <c r="K172" s="188"/>
      <c r="L172" s="41"/>
      <c r="M172" s="189" t="s">
        <v>19</v>
      </c>
      <c r="N172" s="190" t="s">
        <v>43</v>
      </c>
      <c r="O172" s="66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3" t="s">
        <v>136</v>
      </c>
      <c r="AT172" s="193" t="s">
        <v>132</v>
      </c>
      <c r="AU172" s="193" t="s">
        <v>81</v>
      </c>
      <c r="AY172" s="19" t="s">
        <v>130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9" t="s">
        <v>79</v>
      </c>
      <c r="BK172" s="194">
        <f>ROUND(I172*H172,2)</f>
        <v>0</v>
      </c>
      <c r="BL172" s="19" t="s">
        <v>136</v>
      </c>
      <c r="BM172" s="193" t="s">
        <v>492</v>
      </c>
    </row>
    <row r="173" spans="1:65" s="2" customFormat="1" ht="11.25">
      <c r="A173" s="36"/>
      <c r="B173" s="37"/>
      <c r="C173" s="38"/>
      <c r="D173" s="195" t="s">
        <v>138</v>
      </c>
      <c r="E173" s="38"/>
      <c r="F173" s="196" t="s">
        <v>295</v>
      </c>
      <c r="G173" s="38"/>
      <c r="H173" s="38"/>
      <c r="I173" s="197"/>
      <c r="J173" s="38"/>
      <c r="K173" s="38"/>
      <c r="L173" s="41"/>
      <c r="M173" s="198"/>
      <c r="N173" s="199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138</v>
      </c>
      <c r="AU173" s="19" t="s">
        <v>81</v>
      </c>
    </row>
    <row r="174" spans="1:65" s="13" customFormat="1" ht="11.25">
      <c r="B174" s="200"/>
      <c r="C174" s="201"/>
      <c r="D174" s="202" t="s">
        <v>140</v>
      </c>
      <c r="E174" s="203" t="s">
        <v>19</v>
      </c>
      <c r="F174" s="204" t="s">
        <v>466</v>
      </c>
      <c r="G174" s="201"/>
      <c r="H174" s="203" t="s">
        <v>19</v>
      </c>
      <c r="I174" s="205"/>
      <c r="J174" s="201"/>
      <c r="K174" s="201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140</v>
      </c>
      <c r="AU174" s="210" t="s">
        <v>81</v>
      </c>
      <c r="AV174" s="13" t="s">
        <v>79</v>
      </c>
      <c r="AW174" s="13" t="s">
        <v>34</v>
      </c>
      <c r="AX174" s="13" t="s">
        <v>72</v>
      </c>
      <c r="AY174" s="210" t="s">
        <v>130</v>
      </c>
    </row>
    <row r="175" spans="1:65" s="13" customFormat="1" ht="11.25">
      <c r="B175" s="200"/>
      <c r="C175" s="201"/>
      <c r="D175" s="202" t="s">
        <v>140</v>
      </c>
      <c r="E175" s="203" t="s">
        <v>19</v>
      </c>
      <c r="F175" s="204" t="s">
        <v>296</v>
      </c>
      <c r="G175" s="201"/>
      <c r="H175" s="203" t="s">
        <v>19</v>
      </c>
      <c r="I175" s="205"/>
      <c r="J175" s="201"/>
      <c r="K175" s="201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140</v>
      </c>
      <c r="AU175" s="210" t="s">
        <v>81</v>
      </c>
      <c r="AV175" s="13" t="s">
        <v>79</v>
      </c>
      <c r="AW175" s="13" t="s">
        <v>34</v>
      </c>
      <c r="AX175" s="13" t="s">
        <v>72</v>
      </c>
      <c r="AY175" s="210" t="s">
        <v>130</v>
      </c>
    </row>
    <row r="176" spans="1:65" s="14" customFormat="1" ht="11.25">
      <c r="B176" s="211"/>
      <c r="C176" s="212"/>
      <c r="D176" s="202" t="s">
        <v>140</v>
      </c>
      <c r="E176" s="213" t="s">
        <v>19</v>
      </c>
      <c r="F176" s="214" t="s">
        <v>481</v>
      </c>
      <c r="G176" s="212"/>
      <c r="H176" s="215">
        <v>60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140</v>
      </c>
      <c r="AU176" s="221" t="s">
        <v>81</v>
      </c>
      <c r="AV176" s="14" t="s">
        <v>81</v>
      </c>
      <c r="AW176" s="14" t="s">
        <v>34</v>
      </c>
      <c r="AX176" s="14" t="s">
        <v>72</v>
      </c>
      <c r="AY176" s="221" t="s">
        <v>130</v>
      </c>
    </row>
    <row r="177" spans="1:65" s="15" customFormat="1" ht="11.25">
      <c r="B177" s="222"/>
      <c r="C177" s="223"/>
      <c r="D177" s="202" t="s">
        <v>140</v>
      </c>
      <c r="E177" s="224" t="s">
        <v>19</v>
      </c>
      <c r="F177" s="225" t="s">
        <v>144</v>
      </c>
      <c r="G177" s="223"/>
      <c r="H177" s="226">
        <v>60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140</v>
      </c>
      <c r="AU177" s="232" t="s">
        <v>81</v>
      </c>
      <c r="AV177" s="15" t="s">
        <v>136</v>
      </c>
      <c r="AW177" s="15" t="s">
        <v>34</v>
      </c>
      <c r="AX177" s="15" t="s">
        <v>79</v>
      </c>
      <c r="AY177" s="232" t="s">
        <v>130</v>
      </c>
    </row>
    <row r="178" spans="1:65" s="2" customFormat="1" ht="24.2" customHeight="1">
      <c r="A178" s="36"/>
      <c r="B178" s="37"/>
      <c r="C178" s="181" t="s">
        <v>256</v>
      </c>
      <c r="D178" s="181" t="s">
        <v>132</v>
      </c>
      <c r="E178" s="182" t="s">
        <v>299</v>
      </c>
      <c r="F178" s="183" t="s">
        <v>300</v>
      </c>
      <c r="G178" s="184" t="s">
        <v>154</v>
      </c>
      <c r="H178" s="185">
        <v>919</v>
      </c>
      <c r="I178" s="186"/>
      <c r="J178" s="187">
        <f>ROUND(I178*H178,2)</f>
        <v>0</v>
      </c>
      <c r="K178" s="188"/>
      <c r="L178" s="41"/>
      <c r="M178" s="189" t="s">
        <v>19</v>
      </c>
      <c r="N178" s="190" t="s">
        <v>43</v>
      </c>
      <c r="O178" s="66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3" t="s">
        <v>136</v>
      </c>
      <c r="AT178" s="193" t="s">
        <v>132</v>
      </c>
      <c r="AU178" s="193" t="s">
        <v>81</v>
      </c>
      <c r="AY178" s="19" t="s">
        <v>130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9" t="s">
        <v>79</v>
      </c>
      <c r="BK178" s="194">
        <f>ROUND(I178*H178,2)</f>
        <v>0</v>
      </c>
      <c r="BL178" s="19" t="s">
        <v>136</v>
      </c>
      <c r="BM178" s="193" t="s">
        <v>493</v>
      </c>
    </row>
    <row r="179" spans="1:65" s="2" customFormat="1" ht="11.25">
      <c r="A179" s="36"/>
      <c r="B179" s="37"/>
      <c r="C179" s="38"/>
      <c r="D179" s="195" t="s">
        <v>138</v>
      </c>
      <c r="E179" s="38"/>
      <c r="F179" s="196" t="s">
        <v>302</v>
      </c>
      <c r="G179" s="38"/>
      <c r="H179" s="38"/>
      <c r="I179" s="197"/>
      <c r="J179" s="38"/>
      <c r="K179" s="38"/>
      <c r="L179" s="41"/>
      <c r="M179" s="198"/>
      <c r="N179" s="199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138</v>
      </c>
      <c r="AU179" s="19" t="s">
        <v>81</v>
      </c>
    </row>
    <row r="180" spans="1:65" s="13" customFormat="1" ht="11.25">
      <c r="B180" s="200"/>
      <c r="C180" s="201"/>
      <c r="D180" s="202" t="s">
        <v>140</v>
      </c>
      <c r="E180" s="203" t="s">
        <v>19</v>
      </c>
      <c r="F180" s="204" t="s">
        <v>466</v>
      </c>
      <c r="G180" s="201"/>
      <c r="H180" s="203" t="s">
        <v>19</v>
      </c>
      <c r="I180" s="205"/>
      <c r="J180" s="201"/>
      <c r="K180" s="201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140</v>
      </c>
      <c r="AU180" s="210" t="s">
        <v>81</v>
      </c>
      <c r="AV180" s="13" t="s">
        <v>79</v>
      </c>
      <c r="AW180" s="13" t="s">
        <v>34</v>
      </c>
      <c r="AX180" s="13" t="s">
        <v>72</v>
      </c>
      <c r="AY180" s="210" t="s">
        <v>130</v>
      </c>
    </row>
    <row r="181" spans="1:65" s="13" customFormat="1" ht="11.25">
      <c r="B181" s="200"/>
      <c r="C181" s="201"/>
      <c r="D181" s="202" t="s">
        <v>140</v>
      </c>
      <c r="E181" s="203" t="s">
        <v>19</v>
      </c>
      <c r="F181" s="204" t="s">
        <v>303</v>
      </c>
      <c r="G181" s="201"/>
      <c r="H181" s="203" t="s">
        <v>19</v>
      </c>
      <c r="I181" s="205"/>
      <c r="J181" s="201"/>
      <c r="K181" s="201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140</v>
      </c>
      <c r="AU181" s="210" t="s">
        <v>81</v>
      </c>
      <c r="AV181" s="13" t="s">
        <v>79</v>
      </c>
      <c r="AW181" s="13" t="s">
        <v>34</v>
      </c>
      <c r="AX181" s="13" t="s">
        <v>72</v>
      </c>
      <c r="AY181" s="210" t="s">
        <v>130</v>
      </c>
    </row>
    <row r="182" spans="1:65" s="14" customFormat="1" ht="11.25">
      <c r="B182" s="211"/>
      <c r="C182" s="212"/>
      <c r="D182" s="202" t="s">
        <v>140</v>
      </c>
      <c r="E182" s="213" t="s">
        <v>19</v>
      </c>
      <c r="F182" s="214" t="s">
        <v>494</v>
      </c>
      <c r="G182" s="212"/>
      <c r="H182" s="215">
        <v>919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140</v>
      </c>
      <c r="AU182" s="221" t="s">
        <v>81</v>
      </c>
      <c r="AV182" s="14" t="s">
        <v>81</v>
      </c>
      <c r="AW182" s="14" t="s">
        <v>34</v>
      </c>
      <c r="AX182" s="14" t="s">
        <v>72</v>
      </c>
      <c r="AY182" s="221" t="s">
        <v>130</v>
      </c>
    </row>
    <row r="183" spans="1:65" s="15" customFormat="1" ht="11.25">
      <c r="B183" s="222"/>
      <c r="C183" s="223"/>
      <c r="D183" s="202" t="s">
        <v>140</v>
      </c>
      <c r="E183" s="224" t="s">
        <v>19</v>
      </c>
      <c r="F183" s="225" t="s">
        <v>144</v>
      </c>
      <c r="G183" s="223"/>
      <c r="H183" s="226">
        <v>919</v>
      </c>
      <c r="I183" s="227"/>
      <c r="J183" s="223"/>
      <c r="K183" s="223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140</v>
      </c>
      <c r="AU183" s="232" t="s">
        <v>81</v>
      </c>
      <c r="AV183" s="15" t="s">
        <v>136</v>
      </c>
      <c r="AW183" s="15" t="s">
        <v>34</v>
      </c>
      <c r="AX183" s="15" t="s">
        <v>79</v>
      </c>
      <c r="AY183" s="232" t="s">
        <v>130</v>
      </c>
    </row>
    <row r="184" spans="1:65" s="2" customFormat="1" ht="24.2" customHeight="1">
      <c r="A184" s="36"/>
      <c r="B184" s="37"/>
      <c r="C184" s="181" t="s">
        <v>262</v>
      </c>
      <c r="D184" s="181" t="s">
        <v>132</v>
      </c>
      <c r="E184" s="182" t="s">
        <v>306</v>
      </c>
      <c r="F184" s="183" t="s">
        <v>307</v>
      </c>
      <c r="G184" s="184" t="s">
        <v>154</v>
      </c>
      <c r="H184" s="185">
        <v>1021.667</v>
      </c>
      <c r="I184" s="186"/>
      <c r="J184" s="187">
        <f>ROUND(I184*H184,2)</f>
        <v>0</v>
      </c>
      <c r="K184" s="188"/>
      <c r="L184" s="41"/>
      <c r="M184" s="189" t="s">
        <v>19</v>
      </c>
      <c r="N184" s="190" t="s">
        <v>43</v>
      </c>
      <c r="O184" s="66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3" t="s">
        <v>136</v>
      </c>
      <c r="AT184" s="193" t="s">
        <v>132</v>
      </c>
      <c r="AU184" s="193" t="s">
        <v>81</v>
      </c>
      <c r="AY184" s="19" t="s">
        <v>130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9" t="s">
        <v>79</v>
      </c>
      <c r="BK184" s="194">
        <f>ROUND(I184*H184,2)</f>
        <v>0</v>
      </c>
      <c r="BL184" s="19" t="s">
        <v>136</v>
      </c>
      <c r="BM184" s="193" t="s">
        <v>495</v>
      </c>
    </row>
    <row r="185" spans="1:65" s="2" customFormat="1" ht="11.25">
      <c r="A185" s="36"/>
      <c r="B185" s="37"/>
      <c r="C185" s="38"/>
      <c r="D185" s="195" t="s">
        <v>138</v>
      </c>
      <c r="E185" s="38"/>
      <c r="F185" s="196" t="s">
        <v>309</v>
      </c>
      <c r="G185" s="38"/>
      <c r="H185" s="38"/>
      <c r="I185" s="197"/>
      <c r="J185" s="38"/>
      <c r="K185" s="38"/>
      <c r="L185" s="41"/>
      <c r="M185" s="198"/>
      <c r="N185" s="199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138</v>
      </c>
      <c r="AU185" s="19" t="s">
        <v>81</v>
      </c>
    </row>
    <row r="186" spans="1:65" s="13" customFormat="1" ht="11.25">
      <c r="B186" s="200"/>
      <c r="C186" s="201"/>
      <c r="D186" s="202" t="s">
        <v>140</v>
      </c>
      <c r="E186" s="203" t="s">
        <v>19</v>
      </c>
      <c r="F186" s="204" t="s">
        <v>466</v>
      </c>
      <c r="G186" s="201"/>
      <c r="H186" s="203" t="s">
        <v>19</v>
      </c>
      <c r="I186" s="205"/>
      <c r="J186" s="201"/>
      <c r="K186" s="201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140</v>
      </c>
      <c r="AU186" s="210" t="s">
        <v>81</v>
      </c>
      <c r="AV186" s="13" t="s">
        <v>79</v>
      </c>
      <c r="AW186" s="13" t="s">
        <v>34</v>
      </c>
      <c r="AX186" s="13" t="s">
        <v>72</v>
      </c>
      <c r="AY186" s="210" t="s">
        <v>130</v>
      </c>
    </row>
    <row r="187" spans="1:65" s="13" customFormat="1" ht="11.25">
      <c r="B187" s="200"/>
      <c r="C187" s="201"/>
      <c r="D187" s="202" t="s">
        <v>140</v>
      </c>
      <c r="E187" s="203" t="s">
        <v>19</v>
      </c>
      <c r="F187" s="204" t="s">
        <v>310</v>
      </c>
      <c r="G187" s="201"/>
      <c r="H187" s="203" t="s">
        <v>19</v>
      </c>
      <c r="I187" s="205"/>
      <c r="J187" s="201"/>
      <c r="K187" s="201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140</v>
      </c>
      <c r="AU187" s="210" t="s">
        <v>81</v>
      </c>
      <c r="AV187" s="13" t="s">
        <v>79</v>
      </c>
      <c r="AW187" s="13" t="s">
        <v>34</v>
      </c>
      <c r="AX187" s="13" t="s">
        <v>72</v>
      </c>
      <c r="AY187" s="210" t="s">
        <v>130</v>
      </c>
    </row>
    <row r="188" spans="1:65" s="13" customFormat="1" ht="11.25">
      <c r="B188" s="200"/>
      <c r="C188" s="201"/>
      <c r="D188" s="202" t="s">
        <v>140</v>
      </c>
      <c r="E188" s="203" t="s">
        <v>19</v>
      </c>
      <c r="F188" s="204" t="s">
        <v>496</v>
      </c>
      <c r="G188" s="201"/>
      <c r="H188" s="203" t="s">
        <v>19</v>
      </c>
      <c r="I188" s="205"/>
      <c r="J188" s="201"/>
      <c r="K188" s="201"/>
      <c r="L188" s="206"/>
      <c r="M188" s="207"/>
      <c r="N188" s="208"/>
      <c r="O188" s="208"/>
      <c r="P188" s="208"/>
      <c r="Q188" s="208"/>
      <c r="R188" s="208"/>
      <c r="S188" s="208"/>
      <c r="T188" s="209"/>
      <c r="AT188" s="210" t="s">
        <v>140</v>
      </c>
      <c r="AU188" s="210" t="s">
        <v>81</v>
      </c>
      <c r="AV188" s="13" t="s">
        <v>79</v>
      </c>
      <c r="AW188" s="13" t="s">
        <v>34</v>
      </c>
      <c r="AX188" s="13" t="s">
        <v>72</v>
      </c>
      <c r="AY188" s="210" t="s">
        <v>130</v>
      </c>
    </row>
    <row r="189" spans="1:65" s="13" customFormat="1" ht="11.25">
      <c r="B189" s="200"/>
      <c r="C189" s="201"/>
      <c r="D189" s="202" t="s">
        <v>140</v>
      </c>
      <c r="E189" s="203" t="s">
        <v>19</v>
      </c>
      <c r="F189" s="204" t="s">
        <v>497</v>
      </c>
      <c r="G189" s="201"/>
      <c r="H189" s="203" t="s">
        <v>19</v>
      </c>
      <c r="I189" s="205"/>
      <c r="J189" s="201"/>
      <c r="K189" s="201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140</v>
      </c>
      <c r="AU189" s="210" t="s">
        <v>81</v>
      </c>
      <c r="AV189" s="13" t="s">
        <v>79</v>
      </c>
      <c r="AW189" s="13" t="s">
        <v>34</v>
      </c>
      <c r="AX189" s="13" t="s">
        <v>72</v>
      </c>
      <c r="AY189" s="210" t="s">
        <v>130</v>
      </c>
    </row>
    <row r="190" spans="1:65" s="14" customFormat="1" ht="11.25">
      <c r="B190" s="211"/>
      <c r="C190" s="212"/>
      <c r="D190" s="202" t="s">
        <v>140</v>
      </c>
      <c r="E190" s="213" t="s">
        <v>19</v>
      </c>
      <c r="F190" s="214" t="s">
        <v>498</v>
      </c>
      <c r="G190" s="212"/>
      <c r="H190" s="215">
        <v>1021.667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140</v>
      </c>
      <c r="AU190" s="221" t="s">
        <v>81</v>
      </c>
      <c r="AV190" s="14" t="s">
        <v>81</v>
      </c>
      <c r="AW190" s="14" t="s">
        <v>34</v>
      </c>
      <c r="AX190" s="14" t="s">
        <v>72</v>
      </c>
      <c r="AY190" s="221" t="s">
        <v>130</v>
      </c>
    </row>
    <row r="191" spans="1:65" s="15" customFormat="1" ht="11.25">
      <c r="B191" s="222"/>
      <c r="C191" s="223"/>
      <c r="D191" s="202" t="s">
        <v>140</v>
      </c>
      <c r="E191" s="224" t="s">
        <v>19</v>
      </c>
      <c r="F191" s="225" t="s">
        <v>144</v>
      </c>
      <c r="G191" s="223"/>
      <c r="H191" s="226">
        <v>1021.667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140</v>
      </c>
      <c r="AU191" s="232" t="s">
        <v>81</v>
      </c>
      <c r="AV191" s="15" t="s">
        <v>136</v>
      </c>
      <c r="AW191" s="15" t="s">
        <v>34</v>
      </c>
      <c r="AX191" s="15" t="s">
        <v>79</v>
      </c>
      <c r="AY191" s="232" t="s">
        <v>130</v>
      </c>
    </row>
    <row r="192" spans="1:65" s="2" customFormat="1" ht="24.2" customHeight="1">
      <c r="A192" s="36"/>
      <c r="B192" s="37"/>
      <c r="C192" s="181" t="s">
        <v>8</v>
      </c>
      <c r="D192" s="181" t="s">
        <v>132</v>
      </c>
      <c r="E192" s="182" t="s">
        <v>314</v>
      </c>
      <c r="F192" s="183" t="s">
        <v>315</v>
      </c>
      <c r="G192" s="184" t="s">
        <v>154</v>
      </c>
      <c r="H192" s="185">
        <v>919</v>
      </c>
      <c r="I192" s="186"/>
      <c r="J192" s="187">
        <f>ROUND(I192*H192,2)</f>
        <v>0</v>
      </c>
      <c r="K192" s="188"/>
      <c r="L192" s="41"/>
      <c r="M192" s="189" t="s">
        <v>19</v>
      </c>
      <c r="N192" s="190" t="s">
        <v>43</v>
      </c>
      <c r="O192" s="66"/>
      <c r="P192" s="191">
        <f>O192*H192</f>
        <v>0</v>
      </c>
      <c r="Q192" s="191">
        <v>0</v>
      </c>
      <c r="R192" s="191">
        <f>Q192*H192</f>
        <v>0</v>
      </c>
      <c r="S192" s="191">
        <v>0</v>
      </c>
      <c r="T192" s="192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3" t="s">
        <v>136</v>
      </c>
      <c r="AT192" s="193" t="s">
        <v>132</v>
      </c>
      <c r="AU192" s="193" t="s">
        <v>81</v>
      </c>
      <c r="AY192" s="19" t="s">
        <v>130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19" t="s">
        <v>79</v>
      </c>
      <c r="BK192" s="194">
        <f>ROUND(I192*H192,2)</f>
        <v>0</v>
      </c>
      <c r="BL192" s="19" t="s">
        <v>136</v>
      </c>
      <c r="BM192" s="193" t="s">
        <v>499</v>
      </c>
    </row>
    <row r="193" spans="1:65" s="2" customFormat="1" ht="11.25">
      <c r="A193" s="36"/>
      <c r="B193" s="37"/>
      <c r="C193" s="38"/>
      <c r="D193" s="195" t="s">
        <v>138</v>
      </c>
      <c r="E193" s="38"/>
      <c r="F193" s="196" t="s">
        <v>317</v>
      </c>
      <c r="G193" s="38"/>
      <c r="H193" s="38"/>
      <c r="I193" s="197"/>
      <c r="J193" s="38"/>
      <c r="K193" s="38"/>
      <c r="L193" s="41"/>
      <c r="M193" s="198"/>
      <c r="N193" s="199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138</v>
      </c>
      <c r="AU193" s="19" t="s">
        <v>81</v>
      </c>
    </row>
    <row r="194" spans="1:65" s="13" customFormat="1" ht="11.25">
      <c r="B194" s="200"/>
      <c r="C194" s="201"/>
      <c r="D194" s="202" t="s">
        <v>140</v>
      </c>
      <c r="E194" s="203" t="s">
        <v>19</v>
      </c>
      <c r="F194" s="204" t="s">
        <v>466</v>
      </c>
      <c r="G194" s="201"/>
      <c r="H194" s="203" t="s">
        <v>19</v>
      </c>
      <c r="I194" s="205"/>
      <c r="J194" s="201"/>
      <c r="K194" s="201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140</v>
      </c>
      <c r="AU194" s="210" t="s">
        <v>81</v>
      </c>
      <c r="AV194" s="13" t="s">
        <v>79</v>
      </c>
      <c r="AW194" s="13" t="s">
        <v>34</v>
      </c>
      <c r="AX194" s="13" t="s">
        <v>72</v>
      </c>
      <c r="AY194" s="210" t="s">
        <v>130</v>
      </c>
    </row>
    <row r="195" spans="1:65" s="13" customFormat="1" ht="11.25">
      <c r="B195" s="200"/>
      <c r="C195" s="201"/>
      <c r="D195" s="202" t="s">
        <v>140</v>
      </c>
      <c r="E195" s="203" t="s">
        <v>19</v>
      </c>
      <c r="F195" s="204" t="s">
        <v>318</v>
      </c>
      <c r="G195" s="201"/>
      <c r="H195" s="203" t="s">
        <v>19</v>
      </c>
      <c r="I195" s="205"/>
      <c r="J195" s="201"/>
      <c r="K195" s="201"/>
      <c r="L195" s="206"/>
      <c r="M195" s="207"/>
      <c r="N195" s="208"/>
      <c r="O195" s="208"/>
      <c r="P195" s="208"/>
      <c r="Q195" s="208"/>
      <c r="R195" s="208"/>
      <c r="S195" s="208"/>
      <c r="T195" s="209"/>
      <c r="AT195" s="210" t="s">
        <v>140</v>
      </c>
      <c r="AU195" s="210" t="s">
        <v>81</v>
      </c>
      <c r="AV195" s="13" t="s">
        <v>79</v>
      </c>
      <c r="AW195" s="13" t="s">
        <v>34</v>
      </c>
      <c r="AX195" s="13" t="s">
        <v>72</v>
      </c>
      <c r="AY195" s="210" t="s">
        <v>130</v>
      </c>
    </row>
    <row r="196" spans="1:65" s="14" customFormat="1" ht="11.25">
      <c r="B196" s="211"/>
      <c r="C196" s="212"/>
      <c r="D196" s="202" t="s">
        <v>140</v>
      </c>
      <c r="E196" s="213" t="s">
        <v>19</v>
      </c>
      <c r="F196" s="214" t="s">
        <v>494</v>
      </c>
      <c r="G196" s="212"/>
      <c r="H196" s="215">
        <v>919</v>
      </c>
      <c r="I196" s="216"/>
      <c r="J196" s="212"/>
      <c r="K196" s="212"/>
      <c r="L196" s="217"/>
      <c r="M196" s="218"/>
      <c r="N196" s="219"/>
      <c r="O196" s="219"/>
      <c r="P196" s="219"/>
      <c r="Q196" s="219"/>
      <c r="R196" s="219"/>
      <c r="S196" s="219"/>
      <c r="T196" s="220"/>
      <c r="AT196" s="221" t="s">
        <v>140</v>
      </c>
      <c r="AU196" s="221" t="s">
        <v>81</v>
      </c>
      <c r="AV196" s="14" t="s">
        <v>81</v>
      </c>
      <c r="AW196" s="14" t="s">
        <v>34</v>
      </c>
      <c r="AX196" s="14" t="s">
        <v>72</v>
      </c>
      <c r="AY196" s="221" t="s">
        <v>130</v>
      </c>
    </row>
    <row r="197" spans="1:65" s="15" customFormat="1" ht="11.25">
      <c r="B197" s="222"/>
      <c r="C197" s="223"/>
      <c r="D197" s="202" t="s">
        <v>140</v>
      </c>
      <c r="E197" s="224" t="s">
        <v>19</v>
      </c>
      <c r="F197" s="225" t="s">
        <v>144</v>
      </c>
      <c r="G197" s="223"/>
      <c r="H197" s="226">
        <v>919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140</v>
      </c>
      <c r="AU197" s="232" t="s">
        <v>81</v>
      </c>
      <c r="AV197" s="15" t="s">
        <v>136</v>
      </c>
      <c r="AW197" s="15" t="s">
        <v>34</v>
      </c>
      <c r="AX197" s="15" t="s">
        <v>79</v>
      </c>
      <c r="AY197" s="232" t="s">
        <v>130</v>
      </c>
    </row>
    <row r="198" spans="1:65" s="2" customFormat="1" ht="16.5" customHeight="1">
      <c r="A198" s="36"/>
      <c r="B198" s="37"/>
      <c r="C198" s="244" t="s">
        <v>274</v>
      </c>
      <c r="D198" s="244" t="s">
        <v>322</v>
      </c>
      <c r="E198" s="245" t="s">
        <v>323</v>
      </c>
      <c r="F198" s="246" t="s">
        <v>324</v>
      </c>
      <c r="G198" s="247" t="s">
        <v>325</v>
      </c>
      <c r="H198" s="248">
        <v>28.396999999999998</v>
      </c>
      <c r="I198" s="249"/>
      <c r="J198" s="250">
        <f>ROUND(I198*H198,2)</f>
        <v>0</v>
      </c>
      <c r="K198" s="251"/>
      <c r="L198" s="252"/>
      <c r="M198" s="253" t="s">
        <v>19</v>
      </c>
      <c r="N198" s="254" t="s">
        <v>43</v>
      </c>
      <c r="O198" s="66"/>
      <c r="P198" s="191">
        <f>O198*H198</f>
        <v>0</v>
      </c>
      <c r="Q198" s="191">
        <v>1E-3</v>
      </c>
      <c r="R198" s="191">
        <f>Q198*H198</f>
        <v>2.8396999999999999E-2</v>
      </c>
      <c r="S198" s="191">
        <v>0</v>
      </c>
      <c r="T198" s="192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3" t="s">
        <v>200</v>
      </c>
      <c r="AT198" s="193" t="s">
        <v>322</v>
      </c>
      <c r="AU198" s="193" t="s">
        <v>81</v>
      </c>
      <c r="AY198" s="19" t="s">
        <v>130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19" t="s">
        <v>79</v>
      </c>
      <c r="BK198" s="194">
        <f>ROUND(I198*H198,2)</f>
        <v>0</v>
      </c>
      <c r="BL198" s="19" t="s">
        <v>136</v>
      </c>
      <c r="BM198" s="193" t="s">
        <v>500</v>
      </c>
    </row>
    <row r="199" spans="1:65" s="13" customFormat="1" ht="11.25">
      <c r="B199" s="200"/>
      <c r="C199" s="201"/>
      <c r="D199" s="202" t="s">
        <v>140</v>
      </c>
      <c r="E199" s="203" t="s">
        <v>19</v>
      </c>
      <c r="F199" s="204" t="s">
        <v>327</v>
      </c>
      <c r="G199" s="201"/>
      <c r="H199" s="203" t="s">
        <v>19</v>
      </c>
      <c r="I199" s="205"/>
      <c r="J199" s="201"/>
      <c r="K199" s="201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140</v>
      </c>
      <c r="AU199" s="210" t="s">
        <v>81</v>
      </c>
      <c r="AV199" s="13" t="s">
        <v>79</v>
      </c>
      <c r="AW199" s="13" t="s">
        <v>34</v>
      </c>
      <c r="AX199" s="13" t="s">
        <v>72</v>
      </c>
      <c r="AY199" s="210" t="s">
        <v>130</v>
      </c>
    </row>
    <row r="200" spans="1:65" s="14" customFormat="1" ht="11.25">
      <c r="B200" s="211"/>
      <c r="C200" s="212"/>
      <c r="D200" s="202" t="s">
        <v>140</v>
      </c>
      <c r="E200" s="213" t="s">
        <v>19</v>
      </c>
      <c r="F200" s="214" t="s">
        <v>501</v>
      </c>
      <c r="G200" s="212"/>
      <c r="H200" s="215">
        <v>28.396999999999998</v>
      </c>
      <c r="I200" s="216"/>
      <c r="J200" s="212"/>
      <c r="K200" s="212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140</v>
      </c>
      <c r="AU200" s="221" t="s">
        <v>81</v>
      </c>
      <c r="AV200" s="14" t="s">
        <v>81</v>
      </c>
      <c r="AW200" s="14" t="s">
        <v>34</v>
      </c>
      <c r="AX200" s="14" t="s">
        <v>72</v>
      </c>
      <c r="AY200" s="221" t="s">
        <v>130</v>
      </c>
    </row>
    <row r="201" spans="1:65" s="15" customFormat="1" ht="11.25">
      <c r="B201" s="222"/>
      <c r="C201" s="223"/>
      <c r="D201" s="202" t="s">
        <v>140</v>
      </c>
      <c r="E201" s="224" t="s">
        <v>19</v>
      </c>
      <c r="F201" s="225" t="s">
        <v>144</v>
      </c>
      <c r="G201" s="223"/>
      <c r="H201" s="226">
        <v>28.396999999999998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140</v>
      </c>
      <c r="AU201" s="232" t="s">
        <v>81</v>
      </c>
      <c r="AV201" s="15" t="s">
        <v>136</v>
      </c>
      <c r="AW201" s="15" t="s">
        <v>34</v>
      </c>
      <c r="AX201" s="15" t="s">
        <v>79</v>
      </c>
      <c r="AY201" s="232" t="s">
        <v>130</v>
      </c>
    </row>
    <row r="202" spans="1:65" s="2" customFormat="1" ht="24.2" customHeight="1">
      <c r="A202" s="36"/>
      <c r="B202" s="37"/>
      <c r="C202" s="181" t="s">
        <v>283</v>
      </c>
      <c r="D202" s="181" t="s">
        <v>132</v>
      </c>
      <c r="E202" s="182" t="s">
        <v>330</v>
      </c>
      <c r="F202" s="183" t="s">
        <v>331</v>
      </c>
      <c r="G202" s="184" t="s">
        <v>154</v>
      </c>
      <c r="H202" s="185">
        <v>1032</v>
      </c>
      <c r="I202" s="186"/>
      <c r="J202" s="187">
        <f>ROUND(I202*H202,2)</f>
        <v>0</v>
      </c>
      <c r="K202" s="188"/>
      <c r="L202" s="41"/>
      <c r="M202" s="189" t="s">
        <v>19</v>
      </c>
      <c r="N202" s="190" t="s">
        <v>43</v>
      </c>
      <c r="O202" s="66"/>
      <c r="P202" s="191">
        <f>O202*H202</f>
        <v>0</v>
      </c>
      <c r="Q202" s="191">
        <v>0</v>
      </c>
      <c r="R202" s="191">
        <f>Q202*H202</f>
        <v>0</v>
      </c>
      <c r="S202" s="191">
        <v>0</v>
      </c>
      <c r="T202" s="192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3" t="s">
        <v>136</v>
      </c>
      <c r="AT202" s="193" t="s">
        <v>132</v>
      </c>
      <c r="AU202" s="193" t="s">
        <v>81</v>
      </c>
      <c r="AY202" s="19" t="s">
        <v>130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19" t="s">
        <v>79</v>
      </c>
      <c r="BK202" s="194">
        <f>ROUND(I202*H202,2)</f>
        <v>0</v>
      </c>
      <c r="BL202" s="19" t="s">
        <v>136</v>
      </c>
      <c r="BM202" s="193" t="s">
        <v>502</v>
      </c>
    </row>
    <row r="203" spans="1:65" s="2" customFormat="1" ht="11.25">
      <c r="A203" s="36"/>
      <c r="B203" s="37"/>
      <c r="C203" s="38"/>
      <c r="D203" s="195" t="s">
        <v>138</v>
      </c>
      <c r="E203" s="38"/>
      <c r="F203" s="196" t="s">
        <v>333</v>
      </c>
      <c r="G203" s="38"/>
      <c r="H203" s="38"/>
      <c r="I203" s="197"/>
      <c r="J203" s="38"/>
      <c r="K203" s="38"/>
      <c r="L203" s="41"/>
      <c r="M203" s="198"/>
      <c r="N203" s="199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138</v>
      </c>
      <c r="AU203" s="19" t="s">
        <v>81</v>
      </c>
    </row>
    <row r="204" spans="1:65" s="13" customFormat="1" ht="11.25">
      <c r="B204" s="200"/>
      <c r="C204" s="201"/>
      <c r="D204" s="202" t="s">
        <v>140</v>
      </c>
      <c r="E204" s="203" t="s">
        <v>19</v>
      </c>
      <c r="F204" s="204" t="s">
        <v>466</v>
      </c>
      <c r="G204" s="201"/>
      <c r="H204" s="203" t="s">
        <v>19</v>
      </c>
      <c r="I204" s="205"/>
      <c r="J204" s="201"/>
      <c r="K204" s="201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140</v>
      </c>
      <c r="AU204" s="210" t="s">
        <v>81</v>
      </c>
      <c r="AV204" s="13" t="s">
        <v>79</v>
      </c>
      <c r="AW204" s="13" t="s">
        <v>34</v>
      </c>
      <c r="AX204" s="13" t="s">
        <v>72</v>
      </c>
      <c r="AY204" s="210" t="s">
        <v>130</v>
      </c>
    </row>
    <row r="205" spans="1:65" s="13" customFormat="1" ht="11.25">
      <c r="B205" s="200"/>
      <c r="C205" s="201"/>
      <c r="D205" s="202" t="s">
        <v>140</v>
      </c>
      <c r="E205" s="203" t="s">
        <v>19</v>
      </c>
      <c r="F205" s="204" t="s">
        <v>503</v>
      </c>
      <c r="G205" s="201"/>
      <c r="H205" s="203" t="s">
        <v>19</v>
      </c>
      <c r="I205" s="205"/>
      <c r="J205" s="201"/>
      <c r="K205" s="201"/>
      <c r="L205" s="206"/>
      <c r="M205" s="207"/>
      <c r="N205" s="208"/>
      <c r="O205" s="208"/>
      <c r="P205" s="208"/>
      <c r="Q205" s="208"/>
      <c r="R205" s="208"/>
      <c r="S205" s="208"/>
      <c r="T205" s="209"/>
      <c r="AT205" s="210" t="s">
        <v>140</v>
      </c>
      <c r="AU205" s="210" t="s">
        <v>81</v>
      </c>
      <c r="AV205" s="13" t="s">
        <v>79</v>
      </c>
      <c r="AW205" s="13" t="s">
        <v>34</v>
      </c>
      <c r="AX205" s="13" t="s">
        <v>72</v>
      </c>
      <c r="AY205" s="210" t="s">
        <v>130</v>
      </c>
    </row>
    <row r="206" spans="1:65" s="14" customFormat="1" ht="11.25">
      <c r="B206" s="211"/>
      <c r="C206" s="212"/>
      <c r="D206" s="202" t="s">
        <v>140</v>
      </c>
      <c r="E206" s="213" t="s">
        <v>19</v>
      </c>
      <c r="F206" s="214" t="s">
        <v>504</v>
      </c>
      <c r="G206" s="212"/>
      <c r="H206" s="215">
        <v>1032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140</v>
      </c>
      <c r="AU206" s="221" t="s">
        <v>81</v>
      </c>
      <c r="AV206" s="14" t="s">
        <v>81</v>
      </c>
      <c r="AW206" s="14" t="s">
        <v>34</v>
      </c>
      <c r="AX206" s="14" t="s">
        <v>72</v>
      </c>
      <c r="AY206" s="221" t="s">
        <v>130</v>
      </c>
    </row>
    <row r="207" spans="1:65" s="15" customFormat="1" ht="11.25">
      <c r="B207" s="222"/>
      <c r="C207" s="223"/>
      <c r="D207" s="202" t="s">
        <v>140</v>
      </c>
      <c r="E207" s="224" t="s">
        <v>19</v>
      </c>
      <c r="F207" s="225" t="s">
        <v>144</v>
      </c>
      <c r="G207" s="223"/>
      <c r="H207" s="226">
        <v>1032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140</v>
      </c>
      <c r="AU207" s="232" t="s">
        <v>81</v>
      </c>
      <c r="AV207" s="15" t="s">
        <v>136</v>
      </c>
      <c r="AW207" s="15" t="s">
        <v>34</v>
      </c>
      <c r="AX207" s="15" t="s">
        <v>79</v>
      </c>
      <c r="AY207" s="232" t="s">
        <v>130</v>
      </c>
    </row>
    <row r="208" spans="1:65" s="2" customFormat="1" ht="16.5" customHeight="1">
      <c r="A208" s="36"/>
      <c r="B208" s="37"/>
      <c r="C208" s="244" t="s">
        <v>291</v>
      </c>
      <c r="D208" s="244" t="s">
        <v>322</v>
      </c>
      <c r="E208" s="245" t="s">
        <v>337</v>
      </c>
      <c r="F208" s="246" t="s">
        <v>338</v>
      </c>
      <c r="G208" s="247" t="s">
        <v>325</v>
      </c>
      <c r="H208" s="248">
        <v>31.888999999999999</v>
      </c>
      <c r="I208" s="249"/>
      <c r="J208" s="250">
        <f>ROUND(I208*H208,2)</f>
        <v>0</v>
      </c>
      <c r="K208" s="251"/>
      <c r="L208" s="252"/>
      <c r="M208" s="253" t="s">
        <v>19</v>
      </c>
      <c r="N208" s="254" t="s">
        <v>43</v>
      </c>
      <c r="O208" s="66"/>
      <c r="P208" s="191">
        <f>O208*H208</f>
        <v>0</v>
      </c>
      <c r="Q208" s="191">
        <v>1E-3</v>
      </c>
      <c r="R208" s="191">
        <f>Q208*H208</f>
        <v>3.1889000000000001E-2</v>
      </c>
      <c r="S208" s="191">
        <v>0</v>
      </c>
      <c r="T208" s="192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3" t="s">
        <v>200</v>
      </c>
      <c r="AT208" s="193" t="s">
        <v>322</v>
      </c>
      <c r="AU208" s="193" t="s">
        <v>81</v>
      </c>
      <c r="AY208" s="19" t="s">
        <v>130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19" t="s">
        <v>79</v>
      </c>
      <c r="BK208" s="194">
        <f>ROUND(I208*H208,2)</f>
        <v>0</v>
      </c>
      <c r="BL208" s="19" t="s">
        <v>136</v>
      </c>
      <c r="BM208" s="193" t="s">
        <v>505</v>
      </c>
    </row>
    <row r="209" spans="1:65" s="13" customFormat="1" ht="11.25">
      <c r="B209" s="200"/>
      <c r="C209" s="201"/>
      <c r="D209" s="202" t="s">
        <v>140</v>
      </c>
      <c r="E209" s="203" t="s">
        <v>19</v>
      </c>
      <c r="F209" s="204" t="s">
        <v>340</v>
      </c>
      <c r="G209" s="201"/>
      <c r="H209" s="203" t="s">
        <v>19</v>
      </c>
      <c r="I209" s="205"/>
      <c r="J209" s="201"/>
      <c r="K209" s="201"/>
      <c r="L209" s="206"/>
      <c r="M209" s="207"/>
      <c r="N209" s="208"/>
      <c r="O209" s="208"/>
      <c r="P209" s="208"/>
      <c r="Q209" s="208"/>
      <c r="R209" s="208"/>
      <c r="S209" s="208"/>
      <c r="T209" s="209"/>
      <c r="AT209" s="210" t="s">
        <v>140</v>
      </c>
      <c r="AU209" s="210" t="s">
        <v>81</v>
      </c>
      <c r="AV209" s="13" t="s">
        <v>79</v>
      </c>
      <c r="AW209" s="13" t="s">
        <v>34</v>
      </c>
      <c r="AX209" s="13" t="s">
        <v>72</v>
      </c>
      <c r="AY209" s="210" t="s">
        <v>130</v>
      </c>
    </row>
    <row r="210" spans="1:65" s="14" customFormat="1" ht="11.25">
      <c r="B210" s="211"/>
      <c r="C210" s="212"/>
      <c r="D210" s="202" t="s">
        <v>140</v>
      </c>
      <c r="E210" s="213" t="s">
        <v>19</v>
      </c>
      <c r="F210" s="214" t="s">
        <v>506</v>
      </c>
      <c r="G210" s="212"/>
      <c r="H210" s="215">
        <v>31.888999999999999</v>
      </c>
      <c r="I210" s="216"/>
      <c r="J210" s="212"/>
      <c r="K210" s="212"/>
      <c r="L210" s="217"/>
      <c r="M210" s="218"/>
      <c r="N210" s="219"/>
      <c r="O210" s="219"/>
      <c r="P210" s="219"/>
      <c r="Q210" s="219"/>
      <c r="R210" s="219"/>
      <c r="S210" s="219"/>
      <c r="T210" s="220"/>
      <c r="AT210" s="221" t="s">
        <v>140</v>
      </c>
      <c r="AU210" s="221" t="s">
        <v>81</v>
      </c>
      <c r="AV210" s="14" t="s">
        <v>81</v>
      </c>
      <c r="AW210" s="14" t="s">
        <v>34</v>
      </c>
      <c r="AX210" s="14" t="s">
        <v>72</v>
      </c>
      <c r="AY210" s="221" t="s">
        <v>130</v>
      </c>
    </row>
    <row r="211" spans="1:65" s="15" customFormat="1" ht="11.25">
      <c r="B211" s="222"/>
      <c r="C211" s="223"/>
      <c r="D211" s="202" t="s">
        <v>140</v>
      </c>
      <c r="E211" s="224" t="s">
        <v>19</v>
      </c>
      <c r="F211" s="225" t="s">
        <v>144</v>
      </c>
      <c r="G211" s="223"/>
      <c r="H211" s="226">
        <v>31.888999999999999</v>
      </c>
      <c r="I211" s="227"/>
      <c r="J211" s="223"/>
      <c r="K211" s="223"/>
      <c r="L211" s="228"/>
      <c r="M211" s="229"/>
      <c r="N211" s="230"/>
      <c r="O211" s="230"/>
      <c r="P211" s="230"/>
      <c r="Q211" s="230"/>
      <c r="R211" s="230"/>
      <c r="S211" s="230"/>
      <c r="T211" s="231"/>
      <c r="AT211" s="232" t="s">
        <v>140</v>
      </c>
      <c r="AU211" s="232" t="s">
        <v>81</v>
      </c>
      <c r="AV211" s="15" t="s">
        <v>136</v>
      </c>
      <c r="AW211" s="15" t="s">
        <v>34</v>
      </c>
      <c r="AX211" s="15" t="s">
        <v>79</v>
      </c>
      <c r="AY211" s="232" t="s">
        <v>130</v>
      </c>
    </row>
    <row r="212" spans="1:65" s="2" customFormat="1" ht="21.75" customHeight="1">
      <c r="A212" s="36"/>
      <c r="B212" s="37"/>
      <c r="C212" s="181" t="s">
        <v>298</v>
      </c>
      <c r="D212" s="181" t="s">
        <v>132</v>
      </c>
      <c r="E212" s="182" t="s">
        <v>342</v>
      </c>
      <c r="F212" s="183" t="s">
        <v>343</v>
      </c>
      <c r="G212" s="184" t="s">
        <v>154</v>
      </c>
      <c r="H212" s="185">
        <v>919</v>
      </c>
      <c r="I212" s="186"/>
      <c r="J212" s="187">
        <f>ROUND(I212*H212,2)</f>
        <v>0</v>
      </c>
      <c r="K212" s="188"/>
      <c r="L212" s="41"/>
      <c r="M212" s="189" t="s">
        <v>19</v>
      </c>
      <c r="N212" s="190" t="s">
        <v>43</v>
      </c>
      <c r="O212" s="66"/>
      <c r="P212" s="191">
        <f>O212*H212</f>
        <v>0</v>
      </c>
      <c r="Q212" s="191">
        <v>0</v>
      </c>
      <c r="R212" s="191">
        <f>Q212*H212</f>
        <v>0</v>
      </c>
      <c r="S212" s="191">
        <v>0</v>
      </c>
      <c r="T212" s="192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3" t="s">
        <v>136</v>
      </c>
      <c r="AT212" s="193" t="s">
        <v>132</v>
      </c>
      <c r="AU212" s="193" t="s">
        <v>81</v>
      </c>
      <c r="AY212" s="19" t="s">
        <v>130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19" t="s">
        <v>79</v>
      </c>
      <c r="BK212" s="194">
        <f>ROUND(I212*H212,2)</f>
        <v>0</v>
      </c>
      <c r="BL212" s="19" t="s">
        <v>136</v>
      </c>
      <c r="BM212" s="193" t="s">
        <v>507</v>
      </c>
    </row>
    <row r="213" spans="1:65" s="2" customFormat="1" ht="11.25">
      <c r="A213" s="36"/>
      <c r="B213" s="37"/>
      <c r="C213" s="38"/>
      <c r="D213" s="195" t="s">
        <v>138</v>
      </c>
      <c r="E213" s="38"/>
      <c r="F213" s="196" t="s">
        <v>345</v>
      </c>
      <c r="G213" s="38"/>
      <c r="H213" s="38"/>
      <c r="I213" s="197"/>
      <c r="J213" s="38"/>
      <c r="K213" s="38"/>
      <c r="L213" s="41"/>
      <c r="M213" s="198"/>
      <c r="N213" s="199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138</v>
      </c>
      <c r="AU213" s="19" t="s">
        <v>81</v>
      </c>
    </row>
    <row r="214" spans="1:65" s="13" customFormat="1" ht="11.25">
      <c r="B214" s="200"/>
      <c r="C214" s="201"/>
      <c r="D214" s="202" t="s">
        <v>140</v>
      </c>
      <c r="E214" s="203" t="s">
        <v>19</v>
      </c>
      <c r="F214" s="204" t="s">
        <v>466</v>
      </c>
      <c r="G214" s="201"/>
      <c r="H214" s="203" t="s">
        <v>19</v>
      </c>
      <c r="I214" s="205"/>
      <c r="J214" s="201"/>
      <c r="K214" s="201"/>
      <c r="L214" s="206"/>
      <c r="M214" s="207"/>
      <c r="N214" s="208"/>
      <c r="O214" s="208"/>
      <c r="P214" s="208"/>
      <c r="Q214" s="208"/>
      <c r="R214" s="208"/>
      <c r="S214" s="208"/>
      <c r="T214" s="209"/>
      <c r="AT214" s="210" t="s">
        <v>140</v>
      </c>
      <c r="AU214" s="210" t="s">
        <v>81</v>
      </c>
      <c r="AV214" s="13" t="s">
        <v>79</v>
      </c>
      <c r="AW214" s="13" t="s">
        <v>34</v>
      </c>
      <c r="AX214" s="13" t="s">
        <v>72</v>
      </c>
      <c r="AY214" s="210" t="s">
        <v>130</v>
      </c>
    </row>
    <row r="215" spans="1:65" s="13" customFormat="1" ht="11.25">
      <c r="B215" s="200"/>
      <c r="C215" s="201"/>
      <c r="D215" s="202" t="s">
        <v>140</v>
      </c>
      <c r="E215" s="203" t="s">
        <v>19</v>
      </c>
      <c r="F215" s="204" t="s">
        <v>508</v>
      </c>
      <c r="G215" s="201"/>
      <c r="H215" s="203" t="s">
        <v>19</v>
      </c>
      <c r="I215" s="205"/>
      <c r="J215" s="201"/>
      <c r="K215" s="201"/>
      <c r="L215" s="206"/>
      <c r="M215" s="207"/>
      <c r="N215" s="208"/>
      <c r="O215" s="208"/>
      <c r="P215" s="208"/>
      <c r="Q215" s="208"/>
      <c r="R215" s="208"/>
      <c r="S215" s="208"/>
      <c r="T215" s="209"/>
      <c r="AT215" s="210" t="s">
        <v>140</v>
      </c>
      <c r="AU215" s="210" t="s">
        <v>81</v>
      </c>
      <c r="AV215" s="13" t="s">
        <v>79</v>
      </c>
      <c r="AW215" s="13" t="s">
        <v>34</v>
      </c>
      <c r="AX215" s="13" t="s">
        <v>72</v>
      </c>
      <c r="AY215" s="210" t="s">
        <v>130</v>
      </c>
    </row>
    <row r="216" spans="1:65" s="14" customFormat="1" ht="11.25">
      <c r="B216" s="211"/>
      <c r="C216" s="212"/>
      <c r="D216" s="202" t="s">
        <v>140</v>
      </c>
      <c r="E216" s="213" t="s">
        <v>19</v>
      </c>
      <c r="F216" s="214" t="s">
        <v>494</v>
      </c>
      <c r="G216" s="212"/>
      <c r="H216" s="215">
        <v>919</v>
      </c>
      <c r="I216" s="216"/>
      <c r="J216" s="212"/>
      <c r="K216" s="212"/>
      <c r="L216" s="217"/>
      <c r="M216" s="218"/>
      <c r="N216" s="219"/>
      <c r="O216" s="219"/>
      <c r="P216" s="219"/>
      <c r="Q216" s="219"/>
      <c r="R216" s="219"/>
      <c r="S216" s="219"/>
      <c r="T216" s="220"/>
      <c r="AT216" s="221" t="s">
        <v>140</v>
      </c>
      <c r="AU216" s="221" t="s">
        <v>81</v>
      </c>
      <c r="AV216" s="14" t="s">
        <v>81</v>
      </c>
      <c r="AW216" s="14" t="s">
        <v>34</v>
      </c>
      <c r="AX216" s="14" t="s">
        <v>72</v>
      </c>
      <c r="AY216" s="221" t="s">
        <v>130</v>
      </c>
    </row>
    <row r="217" spans="1:65" s="15" customFormat="1" ht="11.25">
      <c r="B217" s="222"/>
      <c r="C217" s="223"/>
      <c r="D217" s="202" t="s">
        <v>140</v>
      </c>
      <c r="E217" s="224" t="s">
        <v>19</v>
      </c>
      <c r="F217" s="225" t="s">
        <v>144</v>
      </c>
      <c r="G217" s="223"/>
      <c r="H217" s="226">
        <v>919</v>
      </c>
      <c r="I217" s="227"/>
      <c r="J217" s="223"/>
      <c r="K217" s="223"/>
      <c r="L217" s="228"/>
      <c r="M217" s="229"/>
      <c r="N217" s="230"/>
      <c r="O217" s="230"/>
      <c r="P217" s="230"/>
      <c r="Q217" s="230"/>
      <c r="R217" s="230"/>
      <c r="S217" s="230"/>
      <c r="T217" s="231"/>
      <c r="AT217" s="232" t="s">
        <v>140</v>
      </c>
      <c r="AU217" s="232" t="s">
        <v>81</v>
      </c>
      <c r="AV217" s="15" t="s">
        <v>136</v>
      </c>
      <c r="AW217" s="15" t="s">
        <v>34</v>
      </c>
      <c r="AX217" s="15" t="s">
        <v>79</v>
      </c>
      <c r="AY217" s="232" t="s">
        <v>130</v>
      </c>
    </row>
    <row r="218" spans="1:65" s="2" customFormat="1" ht="21.75" customHeight="1">
      <c r="A218" s="36"/>
      <c r="B218" s="37"/>
      <c r="C218" s="181" t="s">
        <v>305</v>
      </c>
      <c r="D218" s="181" t="s">
        <v>132</v>
      </c>
      <c r="E218" s="182" t="s">
        <v>347</v>
      </c>
      <c r="F218" s="183" t="s">
        <v>348</v>
      </c>
      <c r="G218" s="184" t="s">
        <v>154</v>
      </c>
      <c r="H218" s="185">
        <v>862.03300000000002</v>
      </c>
      <c r="I218" s="186"/>
      <c r="J218" s="187">
        <f>ROUND(I218*H218,2)</f>
        <v>0</v>
      </c>
      <c r="K218" s="188"/>
      <c r="L218" s="41"/>
      <c r="M218" s="189" t="s">
        <v>19</v>
      </c>
      <c r="N218" s="190" t="s">
        <v>43</v>
      </c>
      <c r="O218" s="66"/>
      <c r="P218" s="191">
        <f>O218*H218</f>
        <v>0</v>
      </c>
      <c r="Q218" s="191">
        <v>0</v>
      </c>
      <c r="R218" s="191">
        <f>Q218*H218</f>
        <v>0</v>
      </c>
      <c r="S218" s="191">
        <v>0</v>
      </c>
      <c r="T218" s="192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3" t="s">
        <v>136</v>
      </c>
      <c r="AT218" s="193" t="s">
        <v>132</v>
      </c>
      <c r="AU218" s="193" t="s">
        <v>81</v>
      </c>
      <c r="AY218" s="19" t="s">
        <v>130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19" t="s">
        <v>79</v>
      </c>
      <c r="BK218" s="194">
        <f>ROUND(I218*H218,2)</f>
        <v>0</v>
      </c>
      <c r="BL218" s="19" t="s">
        <v>136</v>
      </c>
      <c r="BM218" s="193" t="s">
        <v>509</v>
      </c>
    </row>
    <row r="219" spans="1:65" s="2" customFormat="1" ht="11.25">
      <c r="A219" s="36"/>
      <c r="B219" s="37"/>
      <c r="C219" s="38"/>
      <c r="D219" s="195" t="s">
        <v>138</v>
      </c>
      <c r="E219" s="38"/>
      <c r="F219" s="196" t="s">
        <v>350</v>
      </c>
      <c r="G219" s="38"/>
      <c r="H219" s="38"/>
      <c r="I219" s="197"/>
      <c r="J219" s="38"/>
      <c r="K219" s="38"/>
      <c r="L219" s="41"/>
      <c r="M219" s="198"/>
      <c r="N219" s="199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138</v>
      </c>
      <c r="AU219" s="19" t="s">
        <v>81</v>
      </c>
    </row>
    <row r="220" spans="1:65" s="13" customFormat="1" ht="11.25">
      <c r="B220" s="200"/>
      <c r="C220" s="201"/>
      <c r="D220" s="202" t="s">
        <v>140</v>
      </c>
      <c r="E220" s="203" t="s">
        <v>19</v>
      </c>
      <c r="F220" s="204" t="s">
        <v>466</v>
      </c>
      <c r="G220" s="201"/>
      <c r="H220" s="203" t="s">
        <v>19</v>
      </c>
      <c r="I220" s="205"/>
      <c r="J220" s="201"/>
      <c r="K220" s="201"/>
      <c r="L220" s="206"/>
      <c r="M220" s="207"/>
      <c r="N220" s="208"/>
      <c r="O220" s="208"/>
      <c r="P220" s="208"/>
      <c r="Q220" s="208"/>
      <c r="R220" s="208"/>
      <c r="S220" s="208"/>
      <c r="T220" s="209"/>
      <c r="AT220" s="210" t="s">
        <v>140</v>
      </c>
      <c r="AU220" s="210" t="s">
        <v>81</v>
      </c>
      <c r="AV220" s="13" t="s">
        <v>79</v>
      </c>
      <c r="AW220" s="13" t="s">
        <v>34</v>
      </c>
      <c r="AX220" s="13" t="s">
        <v>72</v>
      </c>
      <c r="AY220" s="210" t="s">
        <v>130</v>
      </c>
    </row>
    <row r="221" spans="1:65" s="13" customFormat="1" ht="11.25">
      <c r="B221" s="200"/>
      <c r="C221" s="201"/>
      <c r="D221" s="202" t="s">
        <v>140</v>
      </c>
      <c r="E221" s="203" t="s">
        <v>19</v>
      </c>
      <c r="F221" s="204" t="s">
        <v>351</v>
      </c>
      <c r="G221" s="201"/>
      <c r="H221" s="203" t="s">
        <v>19</v>
      </c>
      <c r="I221" s="205"/>
      <c r="J221" s="201"/>
      <c r="K221" s="201"/>
      <c r="L221" s="206"/>
      <c r="M221" s="207"/>
      <c r="N221" s="208"/>
      <c r="O221" s="208"/>
      <c r="P221" s="208"/>
      <c r="Q221" s="208"/>
      <c r="R221" s="208"/>
      <c r="S221" s="208"/>
      <c r="T221" s="209"/>
      <c r="AT221" s="210" t="s">
        <v>140</v>
      </c>
      <c r="AU221" s="210" t="s">
        <v>81</v>
      </c>
      <c r="AV221" s="13" t="s">
        <v>79</v>
      </c>
      <c r="AW221" s="13" t="s">
        <v>34</v>
      </c>
      <c r="AX221" s="13" t="s">
        <v>72</v>
      </c>
      <c r="AY221" s="210" t="s">
        <v>130</v>
      </c>
    </row>
    <row r="222" spans="1:65" s="14" customFormat="1" ht="11.25">
      <c r="B222" s="211"/>
      <c r="C222" s="212"/>
      <c r="D222" s="202" t="s">
        <v>140</v>
      </c>
      <c r="E222" s="213" t="s">
        <v>19</v>
      </c>
      <c r="F222" s="214" t="s">
        <v>510</v>
      </c>
      <c r="G222" s="212"/>
      <c r="H222" s="215">
        <v>18.7</v>
      </c>
      <c r="I222" s="216"/>
      <c r="J222" s="212"/>
      <c r="K222" s="212"/>
      <c r="L222" s="217"/>
      <c r="M222" s="218"/>
      <c r="N222" s="219"/>
      <c r="O222" s="219"/>
      <c r="P222" s="219"/>
      <c r="Q222" s="219"/>
      <c r="R222" s="219"/>
      <c r="S222" s="219"/>
      <c r="T222" s="220"/>
      <c r="AT222" s="221" t="s">
        <v>140</v>
      </c>
      <c r="AU222" s="221" t="s">
        <v>81</v>
      </c>
      <c r="AV222" s="14" t="s">
        <v>81</v>
      </c>
      <c r="AW222" s="14" t="s">
        <v>34</v>
      </c>
      <c r="AX222" s="14" t="s">
        <v>72</v>
      </c>
      <c r="AY222" s="221" t="s">
        <v>130</v>
      </c>
    </row>
    <row r="223" spans="1:65" s="13" customFormat="1" ht="11.25">
      <c r="B223" s="200"/>
      <c r="C223" s="201"/>
      <c r="D223" s="202" t="s">
        <v>140</v>
      </c>
      <c r="E223" s="203" t="s">
        <v>19</v>
      </c>
      <c r="F223" s="204" t="s">
        <v>355</v>
      </c>
      <c r="G223" s="201"/>
      <c r="H223" s="203" t="s">
        <v>19</v>
      </c>
      <c r="I223" s="205"/>
      <c r="J223" s="201"/>
      <c r="K223" s="201"/>
      <c r="L223" s="206"/>
      <c r="M223" s="207"/>
      <c r="N223" s="208"/>
      <c r="O223" s="208"/>
      <c r="P223" s="208"/>
      <c r="Q223" s="208"/>
      <c r="R223" s="208"/>
      <c r="S223" s="208"/>
      <c r="T223" s="209"/>
      <c r="AT223" s="210" t="s">
        <v>140</v>
      </c>
      <c r="AU223" s="210" t="s">
        <v>81</v>
      </c>
      <c r="AV223" s="13" t="s">
        <v>79</v>
      </c>
      <c r="AW223" s="13" t="s">
        <v>34</v>
      </c>
      <c r="AX223" s="13" t="s">
        <v>72</v>
      </c>
      <c r="AY223" s="210" t="s">
        <v>130</v>
      </c>
    </row>
    <row r="224" spans="1:65" s="14" customFormat="1" ht="11.25">
      <c r="B224" s="211"/>
      <c r="C224" s="212"/>
      <c r="D224" s="202" t="s">
        <v>140</v>
      </c>
      <c r="E224" s="213" t="s">
        <v>19</v>
      </c>
      <c r="F224" s="214" t="s">
        <v>511</v>
      </c>
      <c r="G224" s="212"/>
      <c r="H224" s="215">
        <v>843.33299999999997</v>
      </c>
      <c r="I224" s="216"/>
      <c r="J224" s="212"/>
      <c r="K224" s="212"/>
      <c r="L224" s="217"/>
      <c r="M224" s="218"/>
      <c r="N224" s="219"/>
      <c r="O224" s="219"/>
      <c r="P224" s="219"/>
      <c r="Q224" s="219"/>
      <c r="R224" s="219"/>
      <c r="S224" s="219"/>
      <c r="T224" s="220"/>
      <c r="AT224" s="221" t="s">
        <v>140</v>
      </c>
      <c r="AU224" s="221" t="s">
        <v>81</v>
      </c>
      <c r="AV224" s="14" t="s">
        <v>81</v>
      </c>
      <c r="AW224" s="14" t="s">
        <v>34</v>
      </c>
      <c r="AX224" s="14" t="s">
        <v>72</v>
      </c>
      <c r="AY224" s="221" t="s">
        <v>130</v>
      </c>
    </row>
    <row r="225" spans="1:65" s="15" customFormat="1" ht="11.25">
      <c r="B225" s="222"/>
      <c r="C225" s="223"/>
      <c r="D225" s="202" t="s">
        <v>140</v>
      </c>
      <c r="E225" s="224" t="s">
        <v>19</v>
      </c>
      <c r="F225" s="225" t="s">
        <v>144</v>
      </c>
      <c r="G225" s="223"/>
      <c r="H225" s="226">
        <v>862.03300000000002</v>
      </c>
      <c r="I225" s="227"/>
      <c r="J225" s="223"/>
      <c r="K225" s="223"/>
      <c r="L225" s="228"/>
      <c r="M225" s="229"/>
      <c r="N225" s="230"/>
      <c r="O225" s="230"/>
      <c r="P225" s="230"/>
      <c r="Q225" s="230"/>
      <c r="R225" s="230"/>
      <c r="S225" s="230"/>
      <c r="T225" s="231"/>
      <c r="AT225" s="232" t="s">
        <v>140</v>
      </c>
      <c r="AU225" s="232" t="s">
        <v>81</v>
      </c>
      <c r="AV225" s="15" t="s">
        <v>136</v>
      </c>
      <c r="AW225" s="15" t="s">
        <v>34</v>
      </c>
      <c r="AX225" s="15" t="s">
        <v>79</v>
      </c>
      <c r="AY225" s="232" t="s">
        <v>130</v>
      </c>
    </row>
    <row r="226" spans="1:65" s="2" customFormat="1" ht="24.2" customHeight="1">
      <c r="A226" s="36"/>
      <c r="B226" s="37"/>
      <c r="C226" s="181" t="s">
        <v>7</v>
      </c>
      <c r="D226" s="181" t="s">
        <v>132</v>
      </c>
      <c r="E226" s="182" t="s">
        <v>358</v>
      </c>
      <c r="F226" s="183" t="s">
        <v>359</v>
      </c>
      <c r="G226" s="184" t="s">
        <v>154</v>
      </c>
      <c r="H226" s="185">
        <v>898</v>
      </c>
      <c r="I226" s="186"/>
      <c r="J226" s="187">
        <f>ROUND(I226*H226,2)</f>
        <v>0</v>
      </c>
      <c r="K226" s="188"/>
      <c r="L226" s="41"/>
      <c r="M226" s="189" t="s">
        <v>19</v>
      </c>
      <c r="N226" s="190" t="s">
        <v>43</v>
      </c>
      <c r="O226" s="66"/>
      <c r="P226" s="191">
        <f>O226*H226</f>
        <v>0</v>
      </c>
      <c r="Q226" s="191">
        <v>0</v>
      </c>
      <c r="R226" s="191">
        <f>Q226*H226</f>
        <v>0</v>
      </c>
      <c r="S226" s="191">
        <v>0</v>
      </c>
      <c r="T226" s="192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3" t="s">
        <v>136</v>
      </c>
      <c r="AT226" s="193" t="s">
        <v>132</v>
      </c>
      <c r="AU226" s="193" t="s">
        <v>81</v>
      </c>
      <c r="AY226" s="19" t="s">
        <v>130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19" t="s">
        <v>79</v>
      </c>
      <c r="BK226" s="194">
        <f>ROUND(I226*H226,2)</f>
        <v>0</v>
      </c>
      <c r="BL226" s="19" t="s">
        <v>136</v>
      </c>
      <c r="BM226" s="193" t="s">
        <v>512</v>
      </c>
    </row>
    <row r="227" spans="1:65" s="2" customFormat="1" ht="11.25">
      <c r="A227" s="36"/>
      <c r="B227" s="37"/>
      <c r="C227" s="38"/>
      <c r="D227" s="195" t="s">
        <v>138</v>
      </c>
      <c r="E227" s="38"/>
      <c r="F227" s="196" t="s">
        <v>361</v>
      </c>
      <c r="G227" s="38"/>
      <c r="H227" s="38"/>
      <c r="I227" s="197"/>
      <c r="J227" s="38"/>
      <c r="K227" s="38"/>
      <c r="L227" s="41"/>
      <c r="M227" s="198"/>
      <c r="N227" s="199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138</v>
      </c>
      <c r="AU227" s="19" t="s">
        <v>81</v>
      </c>
    </row>
    <row r="228" spans="1:65" s="13" customFormat="1" ht="11.25">
      <c r="B228" s="200"/>
      <c r="C228" s="201"/>
      <c r="D228" s="202" t="s">
        <v>140</v>
      </c>
      <c r="E228" s="203" t="s">
        <v>19</v>
      </c>
      <c r="F228" s="204" t="s">
        <v>466</v>
      </c>
      <c r="G228" s="201"/>
      <c r="H228" s="203" t="s">
        <v>19</v>
      </c>
      <c r="I228" s="205"/>
      <c r="J228" s="201"/>
      <c r="K228" s="201"/>
      <c r="L228" s="206"/>
      <c r="M228" s="207"/>
      <c r="N228" s="208"/>
      <c r="O228" s="208"/>
      <c r="P228" s="208"/>
      <c r="Q228" s="208"/>
      <c r="R228" s="208"/>
      <c r="S228" s="208"/>
      <c r="T228" s="209"/>
      <c r="AT228" s="210" t="s">
        <v>140</v>
      </c>
      <c r="AU228" s="210" t="s">
        <v>81</v>
      </c>
      <c r="AV228" s="13" t="s">
        <v>79</v>
      </c>
      <c r="AW228" s="13" t="s">
        <v>34</v>
      </c>
      <c r="AX228" s="13" t="s">
        <v>72</v>
      </c>
      <c r="AY228" s="210" t="s">
        <v>130</v>
      </c>
    </row>
    <row r="229" spans="1:65" s="13" customFormat="1" ht="11.25">
      <c r="B229" s="200"/>
      <c r="C229" s="201"/>
      <c r="D229" s="202" t="s">
        <v>140</v>
      </c>
      <c r="E229" s="203" t="s">
        <v>19</v>
      </c>
      <c r="F229" s="204" t="s">
        <v>513</v>
      </c>
      <c r="G229" s="201"/>
      <c r="H229" s="203" t="s">
        <v>19</v>
      </c>
      <c r="I229" s="205"/>
      <c r="J229" s="201"/>
      <c r="K229" s="201"/>
      <c r="L229" s="206"/>
      <c r="M229" s="207"/>
      <c r="N229" s="208"/>
      <c r="O229" s="208"/>
      <c r="P229" s="208"/>
      <c r="Q229" s="208"/>
      <c r="R229" s="208"/>
      <c r="S229" s="208"/>
      <c r="T229" s="209"/>
      <c r="AT229" s="210" t="s">
        <v>140</v>
      </c>
      <c r="AU229" s="210" t="s">
        <v>81</v>
      </c>
      <c r="AV229" s="13" t="s">
        <v>79</v>
      </c>
      <c r="AW229" s="13" t="s">
        <v>34</v>
      </c>
      <c r="AX229" s="13" t="s">
        <v>72</v>
      </c>
      <c r="AY229" s="210" t="s">
        <v>130</v>
      </c>
    </row>
    <row r="230" spans="1:65" s="14" customFormat="1" ht="11.25">
      <c r="B230" s="211"/>
      <c r="C230" s="212"/>
      <c r="D230" s="202" t="s">
        <v>140</v>
      </c>
      <c r="E230" s="213" t="s">
        <v>19</v>
      </c>
      <c r="F230" s="214" t="s">
        <v>514</v>
      </c>
      <c r="G230" s="212"/>
      <c r="H230" s="215">
        <v>898</v>
      </c>
      <c r="I230" s="216"/>
      <c r="J230" s="212"/>
      <c r="K230" s="212"/>
      <c r="L230" s="217"/>
      <c r="M230" s="218"/>
      <c r="N230" s="219"/>
      <c r="O230" s="219"/>
      <c r="P230" s="219"/>
      <c r="Q230" s="219"/>
      <c r="R230" s="219"/>
      <c r="S230" s="219"/>
      <c r="T230" s="220"/>
      <c r="AT230" s="221" t="s">
        <v>140</v>
      </c>
      <c r="AU230" s="221" t="s">
        <v>81</v>
      </c>
      <c r="AV230" s="14" t="s">
        <v>81</v>
      </c>
      <c r="AW230" s="14" t="s">
        <v>34</v>
      </c>
      <c r="AX230" s="14" t="s">
        <v>72</v>
      </c>
      <c r="AY230" s="221" t="s">
        <v>130</v>
      </c>
    </row>
    <row r="231" spans="1:65" s="15" customFormat="1" ht="11.25">
      <c r="B231" s="222"/>
      <c r="C231" s="223"/>
      <c r="D231" s="202" t="s">
        <v>140</v>
      </c>
      <c r="E231" s="224" t="s">
        <v>19</v>
      </c>
      <c r="F231" s="225" t="s">
        <v>144</v>
      </c>
      <c r="G231" s="223"/>
      <c r="H231" s="226">
        <v>898</v>
      </c>
      <c r="I231" s="227"/>
      <c r="J231" s="223"/>
      <c r="K231" s="223"/>
      <c r="L231" s="228"/>
      <c r="M231" s="229"/>
      <c r="N231" s="230"/>
      <c r="O231" s="230"/>
      <c r="P231" s="230"/>
      <c r="Q231" s="230"/>
      <c r="R231" s="230"/>
      <c r="S231" s="230"/>
      <c r="T231" s="231"/>
      <c r="AT231" s="232" t="s">
        <v>140</v>
      </c>
      <c r="AU231" s="232" t="s">
        <v>81</v>
      </c>
      <c r="AV231" s="15" t="s">
        <v>136</v>
      </c>
      <c r="AW231" s="15" t="s">
        <v>34</v>
      </c>
      <c r="AX231" s="15" t="s">
        <v>79</v>
      </c>
      <c r="AY231" s="232" t="s">
        <v>130</v>
      </c>
    </row>
    <row r="232" spans="1:65" s="2" customFormat="1" ht="24.2" customHeight="1">
      <c r="A232" s="36"/>
      <c r="B232" s="37"/>
      <c r="C232" s="181" t="s">
        <v>321</v>
      </c>
      <c r="D232" s="181" t="s">
        <v>132</v>
      </c>
      <c r="E232" s="182" t="s">
        <v>365</v>
      </c>
      <c r="F232" s="183" t="s">
        <v>366</v>
      </c>
      <c r="G232" s="184" t="s">
        <v>154</v>
      </c>
      <c r="H232" s="185">
        <v>868</v>
      </c>
      <c r="I232" s="186"/>
      <c r="J232" s="187">
        <f>ROUND(I232*H232,2)</f>
        <v>0</v>
      </c>
      <c r="K232" s="188"/>
      <c r="L232" s="41"/>
      <c r="M232" s="189" t="s">
        <v>19</v>
      </c>
      <c r="N232" s="190" t="s">
        <v>43</v>
      </c>
      <c r="O232" s="66"/>
      <c r="P232" s="191">
        <f>O232*H232</f>
        <v>0</v>
      </c>
      <c r="Q232" s="191">
        <v>0</v>
      </c>
      <c r="R232" s="191">
        <f>Q232*H232</f>
        <v>0</v>
      </c>
      <c r="S232" s="191">
        <v>0</v>
      </c>
      <c r="T232" s="192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3" t="s">
        <v>136</v>
      </c>
      <c r="AT232" s="193" t="s">
        <v>132</v>
      </c>
      <c r="AU232" s="193" t="s">
        <v>81</v>
      </c>
      <c r="AY232" s="19" t="s">
        <v>130</v>
      </c>
      <c r="BE232" s="194">
        <f>IF(N232="základní",J232,0)</f>
        <v>0</v>
      </c>
      <c r="BF232" s="194">
        <f>IF(N232="snížená",J232,0)</f>
        <v>0</v>
      </c>
      <c r="BG232" s="194">
        <f>IF(N232="zákl. přenesená",J232,0)</f>
        <v>0</v>
      </c>
      <c r="BH232" s="194">
        <f>IF(N232="sníž. přenesená",J232,0)</f>
        <v>0</v>
      </c>
      <c r="BI232" s="194">
        <f>IF(N232="nulová",J232,0)</f>
        <v>0</v>
      </c>
      <c r="BJ232" s="19" t="s">
        <v>79</v>
      </c>
      <c r="BK232" s="194">
        <f>ROUND(I232*H232,2)</f>
        <v>0</v>
      </c>
      <c r="BL232" s="19" t="s">
        <v>136</v>
      </c>
      <c r="BM232" s="193" t="s">
        <v>515</v>
      </c>
    </row>
    <row r="233" spans="1:65" s="2" customFormat="1" ht="11.25">
      <c r="A233" s="36"/>
      <c r="B233" s="37"/>
      <c r="C233" s="38"/>
      <c r="D233" s="195" t="s">
        <v>138</v>
      </c>
      <c r="E233" s="38"/>
      <c r="F233" s="196" t="s">
        <v>368</v>
      </c>
      <c r="G233" s="38"/>
      <c r="H233" s="38"/>
      <c r="I233" s="197"/>
      <c r="J233" s="38"/>
      <c r="K233" s="38"/>
      <c r="L233" s="41"/>
      <c r="M233" s="198"/>
      <c r="N233" s="199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138</v>
      </c>
      <c r="AU233" s="19" t="s">
        <v>81</v>
      </c>
    </row>
    <row r="234" spans="1:65" s="13" customFormat="1" ht="11.25">
      <c r="B234" s="200"/>
      <c r="C234" s="201"/>
      <c r="D234" s="202" t="s">
        <v>140</v>
      </c>
      <c r="E234" s="203" t="s">
        <v>19</v>
      </c>
      <c r="F234" s="204" t="s">
        <v>466</v>
      </c>
      <c r="G234" s="201"/>
      <c r="H234" s="203" t="s">
        <v>19</v>
      </c>
      <c r="I234" s="205"/>
      <c r="J234" s="201"/>
      <c r="K234" s="201"/>
      <c r="L234" s="206"/>
      <c r="M234" s="207"/>
      <c r="N234" s="208"/>
      <c r="O234" s="208"/>
      <c r="P234" s="208"/>
      <c r="Q234" s="208"/>
      <c r="R234" s="208"/>
      <c r="S234" s="208"/>
      <c r="T234" s="209"/>
      <c r="AT234" s="210" t="s">
        <v>140</v>
      </c>
      <c r="AU234" s="210" t="s">
        <v>81</v>
      </c>
      <c r="AV234" s="13" t="s">
        <v>79</v>
      </c>
      <c r="AW234" s="13" t="s">
        <v>34</v>
      </c>
      <c r="AX234" s="13" t="s">
        <v>72</v>
      </c>
      <c r="AY234" s="210" t="s">
        <v>130</v>
      </c>
    </row>
    <row r="235" spans="1:65" s="13" customFormat="1" ht="11.25">
      <c r="B235" s="200"/>
      <c r="C235" s="201"/>
      <c r="D235" s="202" t="s">
        <v>140</v>
      </c>
      <c r="E235" s="203" t="s">
        <v>19</v>
      </c>
      <c r="F235" s="204" t="s">
        <v>516</v>
      </c>
      <c r="G235" s="201"/>
      <c r="H235" s="203" t="s">
        <v>19</v>
      </c>
      <c r="I235" s="205"/>
      <c r="J235" s="201"/>
      <c r="K235" s="201"/>
      <c r="L235" s="206"/>
      <c r="M235" s="207"/>
      <c r="N235" s="208"/>
      <c r="O235" s="208"/>
      <c r="P235" s="208"/>
      <c r="Q235" s="208"/>
      <c r="R235" s="208"/>
      <c r="S235" s="208"/>
      <c r="T235" s="209"/>
      <c r="AT235" s="210" t="s">
        <v>140</v>
      </c>
      <c r="AU235" s="210" t="s">
        <v>81</v>
      </c>
      <c r="AV235" s="13" t="s">
        <v>79</v>
      </c>
      <c r="AW235" s="13" t="s">
        <v>34</v>
      </c>
      <c r="AX235" s="13" t="s">
        <v>72</v>
      </c>
      <c r="AY235" s="210" t="s">
        <v>130</v>
      </c>
    </row>
    <row r="236" spans="1:65" s="14" customFormat="1" ht="11.25">
      <c r="B236" s="211"/>
      <c r="C236" s="212"/>
      <c r="D236" s="202" t="s">
        <v>140</v>
      </c>
      <c r="E236" s="213" t="s">
        <v>19</v>
      </c>
      <c r="F236" s="214" t="s">
        <v>517</v>
      </c>
      <c r="G236" s="212"/>
      <c r="H236" s="215">
        <v>868</v>
      </c>
      <c r="I236" s="216"/>
      <c r="J236" s="212"/>
      <c r="K236" s="212"/>
      <c r="L236" s="217"/>
      <c r="M236" s="218"/>
      <c r="N236" s="219"/>
      <c r="O236" s="219"/>
      <c r="P236" s="219"/>
      <c r="Q236" s="219"/>
      <c r="R236" s="219"/>
      <c r="S236" s="219"/>
      <c r="T236" s="220"/>
      <c r="AT236" s="221" t="s">
        <v>140</v>
      </c>
      <c r="AU236" s="221" t="s">
        <v>81</v>
      </c>
      <c r="AV236" s="14" t="s">
        <v>81</v>
      </c>
      <c r="AW236" s="14" t="s">
        <v>34</v>
      </c>
      <c r="AX236" s="14" t="s">
        <v>72</v>
      </c>
      <c r="AY236" s="221" t="s">
        <v>130</v>
      </c>
    </row>
    <row r="237" spans="1:65" s="15" customFormat="1" ht="11.25">
      <c r="B237" s="222"/>
      <c r="C237" s="223"/>
      <c r="D237" s="202" t="s">
        <v>140</v>
      </c>
      <c r="E237" s="224" t="s">
        <v>19</v>
      </c>
      <c r="F237" s="225" t="s">
        <v>144</v>
      </c>
      <c r="G237" s="223"/>
      <c r="H237" s="226">
        <v>868</v>
      </c>
      <c r="I237" s="227"/>
      <c r="J237" s="223"/>
      <c r="K237" s="223"/>
      <c r="L237" s="228"/>
      <c r="M237" s="229"/>
      <c r="N237" s="230"/>
      <c r="O237" s="230"/>
      <c r="P237" s="230"/>
      <c r="Q237" s="230"/>
      <c r="R237" s="230"/>
      <c r="S237" s="230"/>
      <c r="T237" s="231"/>
      <c r="AT237" s="232" t="s">
        <v>140</v>
      </c>
      <c r="AU237" s="232" t="s">
        <v>81</v>
      </c>
      <c r="AV237" s="15" t="s">
        <v>136</v>
      </c>
      <c r="AW237" s="15" t="s">
        <v>34</v>
      </c>
      <c r="AX237" s="15" t="s">
        <v>79</v>
      </c>
      <c r="AY237" s="232" t="s">
        <v>130</v>
      </c>
    </row>
    <row r="238" spans="1:65" s="2" customFormat="1" ht="24.2" customHeight="1">
      <c r="A238" s="36"/>
      <c r="B238" s="37"/>
      <c r="C238" s="181" t="s">
        <v>329</v>
      </c>
      <c r="D238" s="181" t="s">
        <v>132</v>
      </c>
      <c r="E238" s="182" t="s">
        <v>370</v>
      </c>
      <c r="F238" s="183" t="s">
        <v>371</v>
      </c>
      <c r="G238" s="184" t="s">
        <v>154</v>
      </c>
      <c r="H238" s="185">
        <v>1032</v>
      </c>
      <c r="I238" s="186"/>
      <c r="J238" s="187">
        <f>ROUND(I238*H238,2)</f>
        <v>0</v>
      </c>
      <c r="K238" s="188"/>
      <c r="L238" s="41"/>
      <c r="M238" s="189" t="s">
        <v>19</v>
      </c>
      <c r="N238" s="190" t="s">
        <v>43</v>
      </c>
      <c r="O238" s="66"/>
      <c r="P238" s="191">
        <f>O238*H238</f>
        <v>0</v>
      </c>
      <c r="Q238" s="191">
        <v>0</v>
      </c>
      <c r="R238" s="191">
        <f>Q238*H238</f>
        <v>0</v>
      </c>
      <c r="S238" s="191">
        <v>0</v>
      </c>
      <c r="T238" s="192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93" t="s">
        <v>136</v>
      </c>
      <c r="AT238" s="193" t="s">
        <v>132</v>
      </c>
      <c r="AU238" s="193" t="s">
        <v>81</v>
      </c>
      <c r="AY238" s="19" t="s">
        <v>130</v>
      </c>
      <c r="BE238" s="194">
        <f>IF(N238="základní",J238,0)</f>
        <v>0</v>
      </c>
      <c r="BF238" s="194">
        <f>IF(N238="snížená",J238,0)</f>
        <v>0</v>
      </c>
      <c r="BG238" s="194">
        <f>IF(N238="zákl. přenesená",J238,0)</f>
        <v>0</v>
      </c>
      <c r="BH238" s="194">
        <f>IF(N238="sníž. přenesená",J238,0)</f>
        <v>0</v>
      </c>
      <c r="BI238" s="194">
        <f>IF(N238="nulová",J238,0)</f>
        <v>0</v>
      </c>
      <c r="BJ238" s="19" t="s">
        <v>79</v>
      </c>
      <c r="BK238" s="194">
        <f>ROUND(I238*H238,2)</f>
        <v>0</v>
      </c>
      <c r="BL238" s="19" t="s">
        <v>136</v>
      </c>
      <c r="BM238" s="193" t="s">
        <v>518</v>
      </c>
    </row>
    <row r="239" spans="1:65" s="2" customFormat="1" ht="11.25">
      <c r="A239" s="36"/>
      <c r="B239" s="37"/>
      <c r="C239" s="38"/>
      <c r="D239" s="195" t="s">
        <v>138</v>
      </c>
      <c r="E239" s="38"/>
      <c r="F239" s="196" t="s">
        <v>373</v>
      </c>
      <c r="G239" s="38"/>
      <c r="H239" s="38"/>
      <c r="I239" s="197"/>
      <c r="J239" s="38"/>
      <c r="K239" s="38"/>
      <c r="L239" s="41"/>
      <c r="M239" s="198"/>
      <c r="N239" s="199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138</v>
      </c>
      <c r="AU239" s="19" t="s">
        <v>81</v>
      </c>
    </row>
    <row r="240" spans="1:65" s="13" customFormat="1" ht="11.25">
      <c r="B240" s="200"/>
      <c r="C240" s="201"/>
      <c r="D240" s="202" t="s">
        <v>140</v>
      </c>
      <c r="E240" s="203" t="s">
        <v>19</v>
      </c>
      <c r="F240" s="204" t="s">
        <v>466</v>
      </c>
      <c r="G240" s="201"/>
      <c r="H240" s="203" t="s">
        <v>19</v>
      </c>
      <c r="I240" s="205"/>
      <c r="J240" s="201"/>
      <c r="K240" s="201"/>
      <c r="L240" s="206"/>
      <c r="M240" s="207"/>
      <c r="N240" s="208"/>
      <c r="O240" s="208"/>
      <c r="P240" s="208"/>
      <c r="Q240" s="208"/>
      <c r="R240" s="208"/>
      <c r="S240" s="208"/>
      <c r="T240" s="209"/>
      <c r="AT240" s="210" t="s">
        <v>140</v>
      </c>
      <c r="AU240" s="210" t="s">
        <v>81</v>
      </c>
      <c r="AV240" s="13" t="s">
        <v>79</v>
      </c>
      <c r="AW240" s="13" t="s">
        <v>34</v>
      </c>
      <c r="AX240" s="13" t="s">
        <v>72</v>
      </c>
      <c r="AY240" s="210" t="s">
        <v>130</v>
      </c>
    </row>
    <row r="241" spans="1:65" s="13" customFormat="1" ht="11.25">
      <c r="B241" s="200"/>
      <c r="C241" s="201"/>
      <c r="D241" s="202" t="s">
        <v>140</v>
      </c>
      <c r="E241" s="203" t="s">
        <v>19</v>
      </c>
      <c r="F241" s="204" t="s">
        <v>374</v>
      </c>
      <c r="G241" s="201"/>
      <c r="H241" s="203" t="s">
        <v>19</v>
      </c>
      <c r="I241" s="205"/>
      <c r="J241" s="201"/>
      <c r="K241" s="201"/>
      <c r="L241" s="206"/>
      <c r="M241" s="207"/>
      <c r="N241" s="208"/>
      <c r="O241" s="208"/>
      <c r="P241" s="208"/>
      <c r="Q241" s="208"/>
      <c r="R241" s="208"/>
      <c r="S241" s="208"/>
      <c r="T241" s="209"/>
      <c r="AT241" s="210" t="s">
        <v>140</v>
      </c>
      <c r="AU241" s="210" t="s">
        <v>81</v>
      </c>
      <c r="AV241" s="13" t="s">
        <v>79</v>
      </c>
      <c r="AW241" s="13" t="s">
        <v>34</v>
      </c>
      <c r="AX241" s="13" t="s">
        <v>72</v>
      </c>
      <c r="AY241" s="210" t="s">
        <v>130</v>
      </c>
    </row>
    <row r="242" spans="1:65" s="14" customFormat="1" ht="11.25">
      <c r="B242" s="211"/>
      <c r="C242" s="212"/>
      <c r="D242" s="202" t="s">
        <v>140</v>
      </c>
      <c r="E242" s="213" t="s">
        <v>19</v>
      </c>
      <c r="F242" s="214" t="s">
        <v>504</v>
      </c>
      <c r="G242" s="212"/>
      <c r="H242" s="215">
        <v>1032</v>
      </c>
      <c r="I242" s="216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140</v>
      </c>
      <c r="AU242" s="221" t="s">
        <v>81</v>
      </c>
      <c r="AV242" s="14" t="s">
        <v>81</v>
      </c>
      <c r="AW242" s="14" t="s">
        <v>34</v>
      </c>
      <c r="AX242" s="14" t="s">
        <v>72</v>
      </c>
      <c r="AY242" s="221" t="s">
        <v>130</v>
      </c>
    </row>
    <row r="243" spans="1:65" s="15" customFormat="1" ht="11.25">
      <c r="B243" s="222"/>
      <c r="C243" s="223"/>
      <c r="D243" s="202" t="s">
        <v>140</v>
      </c>
      <c r="E243" s="224" t="s">
        <v>19</v>
      </c>
      <c r="F243" s="225" t="s">
        <v>144</v>
      </c>
      <c r="G243" s="223"/>
      <c r="H243" s="226">
        <v>1032</v>
      </c>
      <c r="I243" s="227"/>
      <c r="J243" s="223"/>
      <c r="K243" s="223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140</v>
      </c>
      <c r="AU243" s="232" t="s">
        <v>81</v>
      </c>
      <c r="AV243" s="15" t="s">
        <v>136</v>
      </c>
      <c r="AW243" s="15" t="s">
        <v>34</v>
      </c>
      <c r="AX243" s="15" t="s">
        <v>79</v>
      </c>
      <c r="AY243" s="232" t="s">
        <v>130</v>
      </c>
    </row>
    <row r="244" spans="1:65" s="12" customFormat="1" ht="22.9" customHeight="1">
      <c r="B244" s="165"/>
      <c r="C244" s="166"/>
      <c r="D244" s="167" t="s">
        <v>71</v>
      </c>
      <c r="E244" s="179" t="s">
        <v>136</v>
      </c>
      <c r="F244" s="179" t="s">
        <v>384</v>
      </c>
      <c r="G244" s="166"/>
      <c r="H244" s="166"/>
      <c r="I244" s="169"/>
      <c r="J244" s="180">
        <f>BK244</f>
        <v>0</v>
      </c>
      <c r="K244" s="166"/>
      <c r="L244" s="171"/>
      <c r="M244" s="172"/>
      <c r="N244" s="173"/>
      <c r="O244" s="173"/>
      <c r="P244" s="174">
        <f>SUM(P245:P270)</f>
        <v>0</v>
      </c>
      <c r="Q244" s="173"/>
      <c r="R244" s="174">
        <f>SUM(R245:R270)</f>
        <v>871.07659255999988</v>
      </c>
      <c r="S244" s="173"/>
      <c r="T244" s="175">
        <f>SUM(T245:T270)</f>
        <v>0</v>
      </c>
      <c r="AR244" s="176" t="s">
        <v>79</v>
      </c>
      <c r="AT244" s="177" t="s">
        <v>71</v>
      </c>
      <c r="AU244" s="177" t="s">
        <v>79</v>
      </c>
      <c r="AY244" s="176" t="s">
        <v>130</v>
      </c>
      <c r="BK244" s="178">
        <f>SUM(BK245:BK270)</f>
        <v>0</v>
      </c>
    </row>
    <row r="245" spans="1:65" s="2" customFormat="1" ht="24.2" customHeight="1">
      <c r="A245" s="36"/>
      <c r="B245" s="37"/>
      <c r="C245" s="181" t="s">
        <v>336</v>
      </c>
      <c r="D245" s="181" t="s">
        <v>132</v>
      </c>
      <c r="E245" s="182" t="s">
        <v>393</v>
      </c>
      <c r="F245" s="183" t="s">
        <v>394</v>
      </c>
      <c r="G245" s="184" t="s">
        <v>162</v>
      </c>
      <c r="H245" s="185">
        <v>126.5</v>
      </c>
      <c r="I245" s="186"/>
      <c r="J245" s="187">
        <f>ROUND(I245*H245,2)</f>
        <v>0</v>
      </c>
      <c r="K245" s="188"/>
      <c r="L245" s="41"/>
      <c r="M245" s="189" t="s">
        <v>19</v>
      </c>
      <c r="N245" s="190" t="s">
        <v>43</v>
      </c>
      <c r="O245" s="66"/>
      <c r="P245" s="191">
        <f>O245*H245</f>
        <v>0</v>
      </c>
      <c r="Q245" s="191">
        <v>2.0874999999999999</v>
      </c>
      <c r="R245" s="191">
        <f>Q245*H245</f>
        <v>264.06874999999997</v>
      </c>
      <c r="S245" s="191">
        <v>0</v>
      </c>
      <c r="T245" s="192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3" t="s">
        <v>136</v>
      </c>
      <c r="AT245" s="193" t="s">
        <v>132</v>
      </c>
      <c r="AU245" s="193" t="s">
        <v>81</v>
      </c>
      <c r="AY245" s="19" t="s">
        <v>130</v>
      </c>
      <c r="BE245" s="194">
        <f>IF(N245="základní",J245,0)</f>
        <v>0</v>
      </c>
      <c r="BF245" s="194">
        <f>IF(N245="snížená",J245,0)</f>
        <v>0</v>
      </c>
      <c r="BG245" s="194">
        <f>IF(N245="zákl. přenesená",J245,0)</f>
        <v>0</v>
      </c>
      <c r="BH245" s="194">
        <f>IF(N245="sníž. přenesená",J245,0)</f>
        <v>0</v>
      </c>
      <c r="BI245" s="194">
        <f>IF(N245="nulová",J245,0)</f>
        <v>0</v>
      </c>
      <c r="BJ245" s="19" t="s">
        <v>79</v>
      </c>
      <c r="BK245" s="194">
        <f>ROUND(I245*H245,2)</f>
        <v>0</v>
      </c>
      <c r="BL245" s="19" t="s">
        <v>136</v>
      </c>
      <c r="BM245" s="193" t="s">
        <v>519</v>
      </c>
    </row>
    <row r="246" spans="1:65" s="2" customFormat="1" ht="11.25">
      <c r="A246" s="36"/>
      <c r="B246" s="37"/>
      <c r="C246" s="38"/>
      <c r="D246" s="195" t="s">
        <v>138</v>
      </c>
      <c r="E246" s="38"/>
      <c r="F246" s="196" t="s">
        <v>396</v>
      </c>
      <c r="G246" s="38"/>
      <c r="H246" s="38"/>
      <c r="I246" s="197"/>
      <c r="J246" s="38"/>
      <c r="K246" s="38"/>
      <c r="L246" s="41"/>
      <c r="M246" s="198"/>
      <c r="N246" s="199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138</v>
      </c>
      <c r="AU246" s="19" t="s">
        <v>81</v>
      </c>
    </row>
    <row r="247" spans="1:65" s="13" customFormat="1" ht="11.25">
      <c r="B247" s="200"/>
      <c r="C247" s="201"/>
      <c r="D247" s="202" t="s">
        <v>140</v>
      </c>
      <c r="E247" s="203" t="s">
        <v>19</v>
      </c>
      <c r="F247" s="204" t="s">
        <v>466</v>
      </c>
      <c r="G247" s="201"/>
      <c r="H247" s="203" t="s">
        <v>19</v>
      </c>
      <c r="I247" s="205"/>
      <c r="J247" s="201"/>
      <c r="K247" s="201"/>
      <c r="L247" s="206"/>
      <c r="M247" s="207"/>
      <c r="N247" s="208"/>
      <c r="O247" s="208"/>
      <c r="P247" s="208"/>
      <c r="Q247" s="208"/>
      <c r="R247" s="208"/>
      <c r="S247" s="208"/>
      <c r="T247" s="209"/>
      <c r="AT247" s="210" t="s">
        <v>140</v>
      </c>
      <c r="AU247" s="210" t="s">
        <v>81</v>
      </c>
      <c r="AV247" s="13" t="s">
        <v>79</v>
      </c>
      <c r="AW247" s="13" t="s">
        <v>34</v>
      </c>
      <c r="AX247" s="13" t="s">
        <v>72</v>
      </c>
      <c r="AY247" s="210" t="s">
        <v>130</v>
      </c>
    </row>
    <row r="248" spans="1:65" s="13" customFormat="1" ht="11.25">
      <c r="B248" s="200"/>
      <c r="C248" s="201"/>
      <c r="D248" s="202" t="s">
        <v>140</v>
      </c>
      <c r="E248" s="203" t="s">
        <v>19</v>
      </c>
      <c r="F248" s="204" t="s">
        <v>398</v>
      </c>
      <c r="G248" s="201"/>
      <c r="H248" s="203" t="s">
        <v>19</v>
      </c>
      <c r="I248" s="205"/>
      <c r="J248" s="201"/>
      <c r="K248" s="201"/>
      <c r="L248" s="206"/>
      <c r="M248" s="207"/>
      <c r="N248" s="208"/>
      <c r="O248" s="208"/>
      <c r="P248" s="208"/>
      <c r="Q248" s="208"/>
      <c r="R248" s="208"/>
      <c r="S248" s="208"/>
      <c r="T248" s="209"/>
      <c r="AT248" s="210" t="s">
        <v>140</v>
      </c>
      <c r="AU248" s="210" t="s">
        <v>81</v>
      </c>
      <c r="AV248" s="13" t="s">
        <v>79</v>
      </c>
      <c r="AW248" s="13" t="s">
        <v>34</v>
      </c>
      <c r="AX248" s="13" t="s">
        <v>72</v>
      </c>
      <c r="AY248" s="210" t="s">
        <v>130</v>
      </c>
    </row>
    <row r="249" spans="1:65" s="14" customFormat="1" ht="11.25">
      <c r="B249" s="211"/>
      <c r="C249" s="212"/>
      <c r="D249" s="202" t="s">
        <v>140</v>
      </c>
      <c r="E249" s="213" t="s">
        <v>19</v>
      </c>
      <c r="F249" s="214" t="s">
        <v>520</v>
      </c>
      <c r="G249" s="212"/>
      <c r="H249" s="215">
        <v>126.5</v>
      </c>
      <c r="I249" s="216"/>
      <c r="J249" s="212"/>
      <c r="K249" s="212"/>
      <c r="L249" s="217"/>
      <c r="M249" s="218"/>
      <c r="N249" s="219"/>
      <c r="O249" s="219"/>
      <c r="P249" s="219"/>
      <c r="Q249" s="219"/>
      <c r="R249" s="219"/>
      <c r="S249" s="219"/>
      <c r="T249" s="220"/>
      <c r="AT249" s="221" t="s">
        <v>140</v>
      </c>
      <c r="AU249" s="221" t="s">
        <v>81</v>
      </c>
      <c r="AV249" s="14" t="s">
        <v>81</v>
      </c>
      <c r="AW249" s="14" t="s">
        <v>34</v>
      </c>
      <c r="AX249" s="14" t="s">
        <v>72</v>
      </c>
      <c r="AY249" s="221" t="s">
        <v>130</v>
      </c>
    </row>
    <row r="250" spans="1:65" s="15" customFormat="1" ht="11.25">
      <c r="B250" s="222"/>
      <c r="C250" s="223"/>
      <c r="D250" s="202" t="s">
        <v>140</v>
      </c>
      <c r="E250" s="224" t="s">
        <v>19</v>
      </c>
      <c r="F250" s="225" t="s">
        <v>144</v>
      </c>
      <c r="G250" s="223"/>
      <c r="H250" s="226">
        <v>126.5</v>
      </c>
      <c r="I250" s="227"/>
      <c r="J250" s="223"/>
      <c r="K250" s="223"/>
      <c r="L250" s="228"/>
      <c r="M250" s="229"/>
      <c r="N250" s="230"/>
      <c r="O250" s="230"/>
      <c r="P250" s="230"/>
      <c r="Q250" s="230"/>
      <c r="R250" s="230"/>
      <c r="S250" s="230"/>
      <c r="T250" s="231"/>
      <c r="AT250" s="232" t="s">
        <v>140</v>
      </c>
      <c r="AU250" s="232" t="s">
        <v>81</v>
      </c>
      <c r="AV250" s="15" t="s">
        <v>136</v>
      </c>
      <c r="AW250" s="15" t="s">
        <v>34</v>
      </c>
      <c r="AX250" s="15" t="s">
        <v>79</v>
      </c>
      <c r="AY250" s="232" t="s">
        <v>130</v>
      </c>
    </row>
    <row r="251" spans="1:65" s="2" customFormat="1" ht="24.2" customHeight="1">
      <c r="A251" s="36"/>
      <c r="B251" s="37"/>
      <c r="C251" s="181" t="s">
        <v>213</v>
      </c>
      <c r="D251" s="181" t="s">
        <v>132</v>
      </c>
      <c r="E251" s="182" t="s">
        <v>401</v>
      </c>
      <c r="F251" s="183" t="s">
        <v>402</v>
      </c>
      <c r="G251" s="184" t="s">
        <v>162</v>
      </c>
      <c r="H251" s="185">
        <v>0.432</v>
      </c>
      <c r="I251" s="186"/>
      <c r="J251" s="187">
        <f>ROUND(I251*H251,2)</f>
        <v>0</v>
      </c>
      <c r="K251" s="188"/>
      <c r="L251" s="41"/>
      <c r="M251" s="189" t="s">
        <v>19</v>
      </c>
      <c r="N251" s="190" t="s">
        <v>43</v>
      </c>
      <c r="O251" s="66"/>
      <c r="P251" s="191">
        <f>O251*H251</f>
        <v>0</v>
      </c>
      <c r="Q251" s="191">
        <v>2.13408</v>
      </c>
      <c r="R251" s="191">
        <f>Q251*H251</f>
        <v>0.92192255999999995</v>
      </c>
      <c r="S251" s="191">
        <v>0</v>
      </c>
      <c r="T251" s="192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93" t="s">
        <v>136</v>
      </c>
      <c r="AT251" s="193" t="s">
        <v>132</v>
      </c>
      <c r="AU251" s="193" t="s">
        <v>81</v>
      </c>
      <c r="AY251" s="19" t="s">
        <v>130</v>
      </c>
      <c r="BE251" s="194">
        <f>IF(N251="základní",J251,0)</f>
        <v>0</v>
      </c>
      <c r="BF251" s="194">
        <f>IF(N251="snížená",J251,0)</f>
        <v>0</v>
      </c>
      <c r="BG251" s="194">
        <f>IF(N251="zákl. přenesená",J251,0)</f>
        <v>0</v>
      </c>
      <c r="BH251" s="194">
        <f>IF(N251="sníž. přenesená",J251,0)</f>
        <v>0</v>
      </c>
      <c r="BI251" s="194">
        <f>IF(N251="nulová",J251,0)</f>
        <v>0</v>
      </c>
      <c r="BJ251" s="19" t="s">
        <v>79</v>
      </c>
      <c r="BK251" s="194">
        <f>ROUND(I251*H251,2)</f>
        <v>0</v>
      </c>
      <c r="BL251" s="19" t="s">
        <v>136</v>
      </c>
      <c r="BM251" s="193" t="s">
        <v>521</v>
      </c>
    </row>
    <row r="252" spans="1:65" s="2" customFormat="1" ht="11.25">
      <c r="A252" s="36"/>
      <c r="B252" s="37"/>
      <c r="C252" s="38"/>
      <c r="D252" s="195" t="s">
        <v>138</v>
      </c>
      <c r="E252" s="38"/>
      <c r="F252" s="196" t="s">
        <v>404</v>
      </c>
      <c r="G252" s="38"/>
      <c r="H252" s="38"/>
      <c r="I252" s="197"/>
      <c r="J252" s="38"/>
      <c r="K252" s="38"/>
      <c r="L252" s="41"/>
      <c r="M252" s="198"/>
      <c r="N252" s="199"/>
      <c r="O252" s="66"/>
      <c r="P252" s="66"/>
      <c r="Q252" s="66"/>
      <c r="R252" s="66"/>
      <c r="S252" s="66"/>
      <c r="T252" s="67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9" t="s">
        <v>138</v>
      </c>
      <c r="AU252" s="19" t="s">
        <v>81</v>
      </c>
    </row>
    <row r="253" spans="1:65" s="13" customFormat="1" ht="11.25">
      <c r="B253" s="200"/>
      <c r="C253" s="201"/>
      <c r="D253" s="202" t="s">
        <v>140</v>
      </c>
      <c r="E253" s="203" t="s">
        <v>19</v>
      </c>
      <c r="F253" s="204" t="s">
        <v>466</v>
      </c>
      <c r="G253" s="201"/>
      <c r="H253" s="203" t="s">
        <v>19</v>
      </c>
      <c r="I253" s="205"/>
      <c r="J253" s="201"/>
      <c r="K253" s="201"/>
      <c r="L253" s="206"/>
      <c r="M253" s="207"/>
      <c r="N253" s="208"/>
      <c r="O253" s="208"/>
      <c r="P253" s="208"/>
      <c r="Q253" s="208"/>
      <c r="R253" s="208"/>
      <c r="S253" s="208"/>
      <c r="T253" s="209"/>
      <c r="AT253" s="210" t="s">
        <v>140</v>
      </c>
      <c r="AU253" s="210" t="s">
        <v>81</v>
      </c>
      <c r="AV253" s="13" t="s">
        <v>79</v>
      </c>
      <c r="AW253" s="13" t="s">
        <v>34</v>
      </c>
      <c r="AX253" s="13" t="s">
        <v>72</v>
      </c>
      <c r="AY253" s="210" t="s">
        <v>130</v>
      </c>
    </row>
    <row r="254" spans="1:65" s="13" customFormat="1" ht="11.25">
      <c r="B254" s="200"/>
      <c r="C254" s="201"/>
      <c r="D254" s="202" t="s">
        <v>140</v>
      </c>
      <c r="E254" s="203" t="s">
        <v>19</v>
      </c>
      <c r="F254" s="204" t="s">
        <v>405</v>
      </c>
      <c r="G254" s="201"/>
      <c r="H254" s="203" t="s">
        <v>19</v>
      </c>
      <c r="I254" s="205"/>
      <c r="J254" s="201"/>
      <c r="K254" s="201"/>
      <c r="L254" s="206"/>
      <c r="M254" s="207"/>
      <c r="N254" s="208"/>
      <c r="O254" s="208"/>
      <c r="P254" s="208"/>
      <c r="Q254" s="208"/>
      <c r="R254" s="208"/>
      <c r="S254" s="208"/>
      <c r="T254" s="209"/>
      <c r="AT254" s="210" t="s">
        <v>140</v>
      </c>
      <c r="AU254" s="210" t="s">
        <v>81</v>
      </c>
      <c r="AV254" s="13" t="s">
        <v>79</v>
      </c>
      <c r="AW254" s="13" t="s">
        <v>34</v>
      </c>
      <c r="AX254" s="13" t="s">
        <v>72</v>
      </c>
      <c r="AY254" s="210" t="s">
        <v>130</v>
      </c>
    </row>
    <row r="255" spans="1:65" s="14" customFormat="1" ht="11.25">
      <c r="B255" s="211"/>
      <c r="C255" s="212"/>
      <c r="D255" s="202" t="s">
        <v>140</v>
      </c>
      <c r="E255" s="213" t="s">
        <v>19</v>
      </c>
      <c r="F255" s="214" t="s">
        <v>406</v>
      </c>
      <c r="G255" s="212"/>
      <c r="H255" s="215">
        <v>0.432</v>
      </c>
      <c r="I255" s="216"/>
      <c r="J255" s="212"/>
      <c r="K255" s="212"/>
      <c r="L255" s="217"/>
      <c r="M255" s="218"/>
      <c r="N255" s="219"/>
      <c r="O255" s="219"/>
      <c r="P255" s="219"/>
      <c r="Q255" s="219"/>
      <c r="R255" s="219"/>
      <c r="S255" s="219"/>
      <c r="T255" s="220"/>
      <c r="AT255" s="221" t="s">
        <v>140</v>
      </c>
      <c r="AU255" s="221" t="s">
        <v>81</v>
      </c>
      <c r="AV255" s="14" t="s">
        <v>81</v>
      </c>
      <c r="AW255" s="14" t="s">
        <v>34</v>
      </c>
      <c r="AX255" s="14" t="s">
        <v>72</v>
      </c>
      <c r="AY255" s="221" t="s">
        <v>130</v>
      </c>
    </row>
    <row r="256" spans="1:65" s="15" customFormat="1" ht="11.25">
      <c r="B256" s="222"/>
      <c r="C256" s="223"/>
      <c r="D256" s="202" t="s">
        <v>140</v>
      </c>
      <c r="E256" s="224" t="s">
        <v>19</v>
      </c>
      <c r="F256" s="225" t="s">
        <v>144</v>
      </c>
      <c r="G256" s="223"/>
      <c r="H256" s="226">
        <v>0.432</v>
      </c>
      <c r="I256" s="227"/>
      <c r="J256" s="223"/>
      <c r="K256" s="223"/>
      <c r="L256" s="228"/>
      <c r="M256" s="229"/>
      <c r="N256" s="230"/>
      <c r="O256" s="230"/>
      <c r="P256" s="230"/>
      <c r="Q256" s="230"/>
      <c r="R256" s="230"/>
      <c r="S256" s="230"/>
      <c r="T256" s="231"/>
      <c r="AT256" s="232" t="s">
        <v>140</v>
      </c>
      <c r="AU256" s="232" t="s">
        <v>81</v>
      </c>
      <c r="AV256" s="15" t="s">
        <v>136</v>
      </c>
      <c r="AW256" s="15" t="s">
        <v>34</v>
      </c>
      <c r="AX256" s="15" t="s">
        <v>79</v>
      </c>
      <c r="AY256" s="232" t="s">
        <v>130</v>
      </c>
    </row>
    <row r="257" spans="1:65" s="2" customFormat="1" ht="24.2" customHeight="1">
      <c r="A257" s="36"/>
      <c r="B257" s="37"/>
      <c r="C257" s="181" t="s">
        <v>346</v>
      </c>
      <c r="D257" s="181" t="s">
        <v>132</v>
      </c>
      <c r="E257" s="182" t="s">
        <v>408</v>
      </c>
      <c r="F257" s="183" t="s">
        <v>409</v>
      </c>
      <c r="G257" s="184" t="s">
        <v>162</v>
      </c>
      <c r="H257" s="185">
        <v>249</v>
      </c>
      <c r="I257" s="186"/>
      <c r="J257" s="187">
        <f>ROUND(I257*H257,2)</f>
        <v>0</v>
      </c>
      <c r="K257" s="188"/>
      <c r="L257" s="41"/>
      <c r="M257" s="189" t="s">
        <v>19</v>
      </c>
      <c r="N257" s="190" t="s">
        <v>43</v>
      </c>
      <c r="O257" s="66"/>
      <c r="P257" s="191">
        <f>O257*H257</f>
        <v>0</v>
      </c>
      <c r="Q257" s="191">
        <v>2.4340799999999998</v>
      </c>
      <c r="R257" s="191">
        <f>Q257*H257</f>
        <v>606.08591999999999</v>
      </c>
      <c r="S257" s="191">
        <v>0</v>
      </c>
      <c r="T257" s="192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93" t="s">
        <v>136</v>
      </c>
      <c r="AT257" s="193" t="s">
        <v>132</v>
      </c>
      <c r="AU257" s="193" t="s">
        <v>81</v>
      </c>
      <c r="AY257" s="19" t="s">
        <v>130</v>
      </c>
      <c r="BE257" s="194">
        <f>IF(N257="základní",J257,0)</f>
        <v>0</v>
      </c>
      <c r="BF257" s="194">
        <f>IF(N257="snížená",J257,0)</f>
        <v>0</v>
      </c>
      <c r="BG257" s="194">
        <f>IF(N257="zákl. přenesená",J257,0)</f>
        <v>0</v>
      </c>
      <c r="BH257" s="194">
        <f>IF(N257="sníž. přenesená",J257,0)</f>
        <v>0</v>
      </c>
      <c r="BI257" s="194">
        <f>IF(N257="nulová",J257,0)</f>
        <v>0</v>
      </c>
      <c r="BJ257" s="19" t="s">
        <v>79</v>
      </c>
      <c r="BK257" s="194">
        <f>ROUND(I257*H257,2)</f>
        <v>0</v>
      </c>
      <c r="BL257" s="19" t="s">
        <v>136</v>
      </c>
      <c r="BM257" s="193" t="s">
        <v>522</v>
      </c>
    </row>
    <row r="258" spans="1:65" s="2" customFormat="1" ht="11.25">
      <c r="A258" s="36"/>
      <c r="B258" s="37"/>
      <c r="C258" s="38"/>
      <c r="D258" s="195" t="s">
        <v>138</v>
      </c>
      <c r="E258" s="38"/>
      <c r="F258" s="196" t="s">
        <v>411</v>
      </c>
      <c r="G258" s="38"/>
      <c r="H258" s="38"/>
      <c r="I258" s="197"/>
      <c r="J258" s="38"/>
      <c r="K258" s="38"/>
      <c r="L258" s="41"/>
      <c r="M258" s="198"/>
      <c r="N258" s="199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138</v>
      </c>
      <c r="AU258" s="19" t="s">
        <v>81</v>
      </c>
    </row>
    <row r="259" spans="1:65" s="13" customFormat="1" ht="11.25">
      <c r="B259" s="200"/>
      <c r="C259" s="201"/>
      <c r="D259" s="202" t="s">
        <v>140</v>
      </c>
      <c r="E259" s="203" t="s">
        <v>19</v>
      </c>
      <c r="F259" s="204" t="s">
        <v>466</v>
      </c>
      <c r="G259" s="201"/>
      <c r="H259" s="203" t="s">
        <v>19</v>
      </c>
      <c r="I259" s="205"/>
      <c r="J259" s="201"/>
      <c r="K259" s="201"/>
      <c r="L259" s="206"/>
      <c r="M259" s="207"/>
      <c r="N259" s="208"/>
      <c r="O259" s="208"/>
      <c r="P259" s="208"/>
      <c r="Q259" s="208"/>
      <c r="R259" s="208"/>
      <c r="S259" s="208"/>
      <c r="T259" s="209"/>
      <c r="AT259" s="210" t="s">
        <v>140</v>
      </c>
      <c r="AU259" s="210" t="s">
        <v>81</v>
      </c>
      <c r="AV259" s="13" t="s">
        <v>79</v>
      </c>
      <c r="AW259" s="13" t="s">
        <v>34</v>
      </c>
      <c r="AX259" s="13" t="s">
        <v>72</v>
      </c>
      <c r="AY259" s="210" t="s">
        <v>130</v>
      </c>
    </row>
    <row r="260" spans="1:65" s="13" customFormat="1" ht="11.25">
      <c r="B260" s="200"/>
      <c r="C260" s="201"/>
      <c r="D260" s="202" t="s">
        <v>140</v>
      </c>
      <c r="E260" s="203" t="s">
        <v>19</v>
      </c>
      <c r="F260" s="204" t="s">
        <v>412</v>
      </c>
      <c r="G260" s="201"/>
      <c r="H260" s="203" t="s">
        <v>19</v>
      </c>
      <c r="I260" s="205"/>
      <c r="J260" s="201"/>
      <c r="K260" s="201"/>
      <c r="L260" s="206"/>
      <c r="M260" s="207"/>
      <c r="N260" s="208"/>
      <c r="O260" s="208"/>
      <c r="P260" s="208"/>
      <c r="Q260" s="208"/>
      <c r="R260" s="208"/>
      <c r="S260" s="208"/>
      <c r="T260" s="209"/>
      <c r="AT260" s="210" t="s">
        <v>140</v>
      </c>
      <c r="AU260" s="210" t="s">
        <v>81</v>
      </c>
      <c r="AV260" s="13" t="s">
        <v>79</v>
      </c>
      <c r="AW260" s="13" t="s">
        <v>34</v>
      </c>
      <c r="AX260" s="13" t="s">
        <v>72</v>
      </c>
      <c r="AY260" s="210" t="s">
        <v>130</v>
      </c>
    </row>
    <row r="261" spans="1:65" s="13" customFormat="1" ht="11.25">
      <c r="B261" s="200"/>
      <c r="C261" s="201"/>
      <c r="D261" s="202" t="s">
        <v>140</v>
      </c>
      <c r="E261" s="203" t="s">
        <v>19</v>
      </c>
      <c r="F261" s="204" t="s">
        <v>355</v>
      </c>
      <c r="G261" s="201"/>
      <c r="H261" s="203" t="s">
        <v>19</v>
      </c>
      <c r="I261" s="205"/>
      <c r="J261" s="201"/>
      <c r="K261" s="201"/>
      <c r="L261" s="206"/>
      <c r="M261" s="207"/>
      <c r="N261" s="208"/>
      <c r="O261" s="208"/>
      <c r="P261" s="208"/>
      <c r="Q261" s="208"/>
      <c r="R261" s="208"/>
      <c r="S261" s="208"/>
      <c r="T261" s="209"/>
      <c r="AT261" s="210" t="s">
        <v>140</v>
      </c>
      <c r="AU261" s="210" t="s">
        <v>81</v>
      </c>
      <c r="AV261" s="13" t="s">
        <v>79</v>
      </c>
      <c r="AW261" s="13" t="s">
        <v>34</v>
      </c>
      <c r="AX261" s="13" t="s">
        <v>72</v>
      </c>
      <c r="AY261" s="210" t="s">
        <v>130</v>
      </c>
    </row>
    <row r="262" spans="1:65" s="13" customFormat="1" ht="11.25">
      <c r="B262" s="200"/>
      <c r="C262" s="201"/>
      <c r="D262" s="202" t="s">
        <v>140</v>
      </c>
      <c r="E262" s="203" t="s">
        <v>19</v>
      </c>
      <c r="F262" s="204" t="s">
        <v>413</v>
      </c>
      <c r="G262" s="201"/>
      <c r="H262" s="203" t="s">
        <v>19</v>
      </c>
      <c r="I262" s="205"/>
      <c r="J262" s="201"/>
      <c r="K262" s="201"/>
      <c r="L262" s="206"/>
      <c r="M262" s="207"/>
      <c r="N262" s="208"/>
      <c r="O262" s="208"/>
      <c r="P262" s="208"/>
      <c r="Q262" s="208"/>
      <c r="R262" s="208"/>
      <c r="S262" s="208"/>
      <c r="T262" s="209"/>
      <c r="AT262" s="210" t="s">
        <v>140</v>
      </c>
      <c r="AU262" s="210" t="s">
        <v>81</v>
      </c>
      <c r="AV262" s="13" t="s">
        <v>79</v>
      </c>
      <c r="AW262" s="13" t="s">
        <v>34</v>
      </c>
      <c r="AX262" s="13" t="s">
        <v>72</v>
      </c>
      <c r="AY262" s="210" t="s">
        <v>130</v>
      </c>
    </row>
    <row r="263" spans="1:65" s="14" customFormat="1" ht="11.25">
      <c r="B263" s="211"/>
      <c r="C263" s="212"/>
      <c r="D263" s="202" t="s">
        <v>140</v>
      </c>
      <c r="E263" s="213" t="s">
        <v>19</v>
      </c>
      <c r="F263" s="214" t="s">
        <v>523</v>
      </c>
      <c r="G263" s="212"/>
      <c r="H263" s="215">
        <v>249</v>
      </c>
      <c r="I263" s="216"/>
      <c r="J263" s="212"/>
      <c r="K263" s="212"/>
      <c r="L263" s="217"/>
      <c r="M263" s="218"/>
      <c r="N263" s="219"/>
      <c r="O263" s="219"/>
      <c r="P263" s="219"/>
      <c r="Q263" s="219"/>
      <c r="R263" s="219"/>
      <c r="S263" s="219"/>
      <c r="T263" s="220"/>
      <c r="AT263" s="221" t="s">
        <v>140</v>
      </c>
      <c r="AU263" s="221" t="s">
        <v>81</v>
      </c>
      <c r="AV263" s="14" t="s">
        <v>81</v>
      </c>
      <c r="AW263" s="14" t="s">
        <v>34</v>
      </c>
      <c r="AX263" s="14" t="s">
        <v>72</v>
      </c>
      <c r="AY263" s="221" t="s">
        <v>130</v>
      </c>
    </row>
    <row r="264" spans="1:65" s="15" customFormat="1" ht="11.25">
      <c r="B264" s="222"/>
      <c r="C264" s="223"/>
      <c r="D264" s="202" t="s">
        <v>140</v>
      </c>
      <c r="E264" s="224" t="s">
        <v>19</v>
      </c>
      <c r="F264" s="225" t="s">
        <v>144</v>
      </c>
      <c r="G264" s="223"/>
      <c r="H264" s="226">
        <v>249</v>
      </c>
      <c r="I264" s="227"/>
      <c r="J264" s="223"/>
      <c r="K264" s="223"/>
      <c r="L264" s="228"/>
      <c r="M264" s="229"/>
      <c r="N264" s="230"/>
      <c r="O264" s="230"/>
      <c r="P264" s="230"/>
      <c r="Q264" s="230"/>
      <c r="R264" s="230"/>
      <c r="S264" s="230"/>
      <c r="T264" s="231"/>
      <c r="AT264" s="232" t="s">
        <v>140</v>
      </c>
      <c r="AU264" s="232" t="s">
        <v>81</v>
      </c>
      <c r="AV264" s="15" t="s">
        <v>136</v>
      </c>
      <c r="AW264" s="15" t="s">
        <v>34</v>
      </c>
      <c r="AX264" s="15" t="s">
        <v>79</v>
      </c>
      <c r="AY264" s="232" t="s">
        <v>130</v>
      </c>
    </row>
    <row r="265" spans="1:65" s="2" customFormat="1" ht="24.2" customHeight="1">
      <c r="A265" s="36"/>
      <c r="B265" s="37"/>
      <c r="C265" s="181" t="s">
        <v>357</v>
      </c>
      <c r="D265" s="181" t="s">
        <v>132</v>
      </c>
      <c r="E265" s="182" t="s">
        <v>418</v>
      </c>
      <c r="F265" s="183" t="s">
        <v>419</v>
      </c>
      <c r="G265" s="184" t="s">
        <v>154</v>
      </c>
      <c r="H265" s="185">
        <v>830</v>
      </c>
      <c r="I265" s="186"/>
      <c r="J265" s="187">
        <f>ROUND(I265*H265,2)</f>
        <v>0</v>
      </c>
      <c r="K265" s="188"/>
      <c r="L265" s="41"/>
      <c r="M265" s="189" t="s">
        <v>19</v>
      </c>
      <c r="N265" s="190" t="s">
        <v>43</v>
      </c>
      <c r="O265" s="66"/>
      <c r="P265" s="191">
        <f>O265*H265</f>
        <v>0</v>
      </c>
      <c r="Q265" s="191">
        <v>0</v>
      </c>
      <c r="R265" s="191">
        <f>Q265*H265</f>
        <v>0</v>
      </c>
      <c r="S265" s="191">
        <v>0</v>
      </c>
      <c r="T265" s="192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93" t="s">
        <v>136</v>
      </c>
      <c r="AT265" s="193" t="s">
        <v>132</v>
      </c>
      <c r="AU265" s="193" t="s">
        <v>81</v>
      </c>
      <c r="AY265" s="19" t="s">
        <v>130</v>
      </c>
      <c r="BE265" s="194">
        <f>IF(N265="základní",J265,0)</f>
        <v>0</v>
      </c>
      <c r="BF265" s="194">
        <f>IF(N265="snížená",J265,0)</f>
        <v>0</v>
      </c>
      <c r="BG265" s="194">
        <f>IF(N265="zákl. přenesená",J265,0)</f>
        <v>0</v>
      </c>
      <c r="BH265" s="194">
        <f>IF(N265="sníž. přenesená",J265,0)</f>
        <v>0</v>
      </c>
      <c r="BI265" s="194">
        <f>IF(N265="nulová",J265,0)</f>
        <v>0</v>
      </c>
      <c r="BJ265" s="19" t="s">
        <v>79</v>
      </c>
      <c r="BK265" s="194">
        <f>ROUND(I265*H265,2)</f>
        <v>0</v>
      </c>
      <c r="BL265" s="19" t="s">
        <v>136</v>
      </c>
      <c r="BM265" s="193" t="s">
        <v>524</v>
      </c>
    </row>
    <row r="266" spans="1:65" s="2" customFormat="1" ht="11.25">
      <c r="A266" s="36"/>
      <c r="B266" s="37"/>
      <c r="C266" s="38"/>
      <c r="D266" s="195" t="s">
        <v>138</v>
      </c>
      <c r="E266" s="38"/>
      <c r="F266" s="196" t="s">
        <v>421</v>
      </c>
      <c r="G266" s="38"/>
      <c r="H266" s="38"/>
      <c r="I266" s="197"/>
      <c r="J266" s="38"/>
      <c r="K266" s="38"/>
      <c r="L266" s="41"/>
      <c r="M266" s="198"/>
      <c r="N266" s="199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138</v>
      </c>
      <c r="AU266" s="19" t="s">
        <v>81</v>
      </c>
    </row>
    <row r="267" spans="1:65" s="13" customFormat="1" ht="11.25">
      <c r="B267" s="200"/>
      <c r="C267" s="201"/>
      <c r="D267" s="202" t="s">
        <v>140</v>
      </c>
      <c r="E267" s="203" t="s">
        <v>19</v>
      </c>
      <c r="F267" s="204" t="s">
        <v>466</v>
      </c>
      <c r="G267" s="201"/>
      <c r="H267" s="203" t="s">
        <v>19</v>
      </c>
      <c r="I267" s="205"/>
      <c r="J267" s="201"/>
      <c r="K267" s="201"/>
      <c r="L267" s="206"/>
      <c r="M267" s="207"/>
      <c r="N267" s="208"/>
      <c r="O267" s="208"/>
      <c r="P267" s="208"/>
      <c r="Q267" s="208"/>
      <c r="R267" s="208"/>
      <c r="S267" s="208"/>
      <c r="T267" s="209"/>
      <c r="AT267" s="210" t="s">
        <v>140</v>
      </c>
      <c r="AU267" s="210" t="s">
        <v>81</v>
      </c>
      <c r="AV267" s="13" t="s">
        <v>79</v>
      </c>
      <c r="AW267" s="13" t="s">
        <v>34</v>
      </c>
      <c r="AX267" s="13" t="s">
        <v>72</v>
      </c>
      <c r="AY267" s="210" t="s">
        <v>130</v>
      </c>
    </row>
    <row r="268" spans="1:65" s="13" customFormat="1" ht="11.25">
      <c r="B268" s="200"/>
      <c r="C268" s="201"/>
      <c r="D268" s="202" t="s">
        <v>140</v>
      </c>
      <c r="E268" s="203" t="s">
        <v>19</v>
      </c>
      <c r="F268" s="204" t="s">
        <v>355</v>
      </c>
      <c r="G268" s="201"/>
      <c r="H268" s="203" t="s">
        <v>19</v>
      </c>
      <c r="I268" s="205"/>
      <c r="J268" s="201"/>
      <c r="K268" s="201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140</v>
      </c>
      <c r="AU268" s="210" t="s">
        <v>81</v>
      </c>
      <c r="AV268" s="13" t="s">
        <v>79</v>
      </c>
      <c r="AW268" s="13" t="s">
        <v>34</v>
      </c>
      <c r="AX268" s="13" t="s">
        <v>72</v>
      </c>
      <c r="AY268" s="210" t="s">
        <v>130</v>
      </c>
    </row>
    <row r="269" spans="1:65" s="14" customFormat="1" ht="11.25">
      <c r="B269" s="211"/>
      <c r="C269" s="212"/>
      <c r="D269" s="202" t="s">
        <v>140</v>
      </c>
      <c r="E269" s="213" t="s">
        <v>19</v>
      </c>
      <c r="F269" s="214" t="s">
        <v>525</v>
      </c>
      <c r="G269" s="212"/>
      <c r="H269" s="215">
        <v>830</v>
      </c>
      <c r="I269" s="216"/>
      <c r="J269" s="212"/>
      <c r="K269" s="212"/>
      <c r="L269" s="217"/>
      <c r="M269" s="218"/>
      <c r="N269" s="219"/>
      <c r="O269" s="219"/>
      <c r="P269" s="219"/>
      <c r="Q269" s="219"/>
      <c r="R269" s="219"/>
      <c r="S269" s="219"/>
      <c r="T269" s="220"/>
      <c r="AT269" s="221" t="s">
        <v>140</v>
      </c>
      <c r="AU269" s="221" t="s">
        <v>81</v>
      </c>
      <c r="AV269" s="14" t="s">
        <v>81</v>
      </c>
      <c r="AW269" s="14" t="s">
        <v>34</v>
      </c>
      <c r="AX269" s="14" t="s">
        <v>72</v>
      </c>
      <c r="AY269" s="221" t="s">
        <v>130</v>
      </c>
    </row>
    <row r="270" spans="1:65" s="15" customFormat="1" ht="11.25">
      <c r="B270" s="222"/>
      <c r="C270" s="223"/>
      <c r="D270" s="202" t="s">
        <v>140</v>
      </c>
      <c r="E270" s="224" t="s">
        <v>19</v>
      </c>
      <c r="F270" s="225" t="s">
        <v>144</v>
      </c>
      <c r="G270" s="223"/>
      <c r="H270" s="226">
        <v>830</v>
      </c>
      <c r="I270" s="227"/>
      <c r="J270" s="223"/>
      <c r="K270" s="223"/>
      <c r="L270" s="228"/>
      <c r="M270" s="229"/>
      <c r="N270" s="230"/>
      <c r="O270" s="230"/>
      <c r="P270" s="230"/>
      <c r="Q270" s="230"/>
      <c r="R270" s="230"/>
      <c r="S270" s="230"/>
      <c r="T270" s="231"/>
      <c r="AT270" s="232" t="s">
        <v>140</v>
      </c>
      <c r="AU270" s="232" t="s">
        <v>81</v>
      </c>
      <c r="AV270" s="15" t="s">
        <v>136</v>
      </c>
      <c r="AW270" s="15" t="s">
        <v>34</v>
      </c>
      <c r="AX270" s="15" t="s">
        <v>79</v>
      </c>
      <c r="AY270" s="232" t="s">
        <v>130</v>
      </c>
    </row>
    <row r="271" spans="1:65" s="12" customFormat="1" ht="22.9" customHeight="1">
      <c r="B271" s="165"/>
      <c r="C271" s="166"/>
      <c r="D271" s="167" t="s">
        <v>71</v>
      </c>
      <c r="E271" s="179" t="s">
        <v>168</v>
      </c>
      <c r="F271" s="179" t="s">
        <v>436</v>
      </c>
      <c r="G271" s="166"/>
      <c r="H271" s="166"/>
      <c r="I271" s="169"/>
      <c r="J271" s="180">
        <f>BK271</f>
        <v>0</v>
      </c>
      <c r="K271" s="166"/>
      <c r="L271" s="171"/>
      <c r="M271" s="172"/>
      <c r="N271" s="173"/>
      <c r="O271" s="173"/>
      <c r="P271" s="174">
        <f>SUM(P272:P280)</f>
        <v>0</v>
      </c>
      <c r="Q271" s="173"/>
      <c r="R271" s="174">
        <f>SUM(R272:R280)</f>
        <v>0</v>
      </c>
      <c r="S271" s="173"/>
      <c r="T271" s="175">
        <f>SUM(T272:T280)</f>
        <v>0</v>
      </c>
      <c r="AR271" s="176" t="s">
        <v>79</v>
      </c>
      <c r="AT271" s="177" t="s">
        <v>71</v>
      </c>
      <c r="AU271" s="177" t="s">
        <v>79</v>
      </c>
      <c r="AY271" s="176" t="s">
        <v>130</v>
      </c>
      <c r="BK271" s="178">
        <f>SUM(BK272:BK280)</f>
        <v>0</v>
      </c>
    </row>
    <row r="272" spans="1:65" s="2" customFormat="1" ht="16.5" customHeight="1">
      <c r="A272" s="36"/>
      <c r="B272" s="37"/>
      <c r="C272" s="181" t="s">
        <v>364</v>
      </c>
      <c r="D272" s="181" t="s">
        <v>132</v>
      </c>
      <c r="E272" s="182" t="s">
        <v>438</v>
      </c>
      <c r="F272" s="183" t="s">
        <v>439</v>
      </c>
      <c r="G272" s="184" t="s">
        <v>154</v>
      </c>
      <c r="H272" s="185">
        <v>37.334000000000003</v>
      </c>
      <c r="I272" s="186"/>
      <c r="J272" s="187">
        <f>ROUND(I272*H272,2)</f>
        <v>0</v>
      </c>
      <c r="K272" s="188"/>
      <c r="L272" s="41"/>
      <c r="M272" s="189" t="s">
        <v>19</v>
      </c>
      <c r="N272" s="190" t="s">
        <v>43</v>
      </c>
      <c r="O272" s="66"/>
      <c r="P272" s="191">
        <f>O272*H272</f>
        <v>0</v>
      </c>
      <c r="Q272" s="191">
        <v>0</v>
      </c>
      <c r="R272" s="191">
        <f>Q272*H272</f>
        <v>0</v>
      </c>
      <c r="S272" s="191">
        <v>0</v>
      </c>
      <c r="T272" s="192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93" t="s">
        <v>136</v>
      </c>
      <c r="AT272" s="193" t="s">
        <v>132</v>
      </c>
      <c r="AU272" s="193" t="s">
        <v>81</v>
      </c>
      <c r="AY272" s="19" t="s">
        <v>130</v>
      </c>
      <c r="BE272" s="194">
        <f>IF(N272="základní",J272,0)</f>
        <v>0</v>
      </c>
      <c r="BF272" s="194">
        <f>IF(N272="snížená",J272,0)</f>
        <v>0</v>
      </c>
      <c r="BG272" s="194">
        <f>IF(N272="zákl. přenesená",J272,0)</f>
        <v>0</v>
      </c>
      <c r="BH272" s="194">
        <f>IF(N272="sníž. přenesená",J272,0)</f>
        <v>0</v>
      </c>
      <c r="BI272" s="194">
        <f>IF(N272="nulová",J272,0)</f>
        <v>0</v>
      </c>
      <c r="BJ272" s="19" t="s">
        <v>79</v>
      </c>
      <c r="BK272" s="194">
        <f>ROUND(I272*H272,2)</f>
        <v>0</v>
      </c>
      <c r="BL272" s="19" t="s">
        <v>136</v>
      </c>
      <c r="BM272" s="193" t="s">
        <v>526</v>
      </c>
    </row>
    <row r="273" spans="1:65" s="2" customFormat="1" ht="11.25">
      <c r="A273" s="36"/>
      <c r="B273" s="37"/>
      <c r="C273" s="38"/>
      <c r="D273" s="195" t="s">
        <v>138</v>
      </c>
      <c r="E273" s="38"/>
      <c r="F273" s="196" t="s">
        <v>441</v>
      </c>
      <c r="G273" s="38"/>
      <c r="H273" s="38"/>
      <c r="I273" s="197"/>
      <c r="J273" s="38"/>
      <c r="K273" s="38"/>
      <c r="L273" s="41"/>
      <c r="M273" s="198"/>
      <c r="N273" s="199"/>
      <c r="O273" s="66"/>
      <c r="P273" s="66"/>
      <c r="Q273" s="66"/>
      <c r="R273" s="66"/>
      <c r="S273" s="66"/>
      <c r="T273" s="67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9" t="s">
        <v>138</v>
      </c>
      <c r="AU273" s="19" t="s">
        <v>81</v>
      </c>
    </row>
    <row r="274" spans="1:65" s="13" customFormat="1" ht="11.25">
      <c r="B274" s="200"/>
      <c r="C274" s="201"/>
      <c r="D274" s="202" t="s">
        <v>140</v>
      </c>
      <c r="E274" s="203" t="s">
        <v>19</v>
      </c>
      <c r="F274" s="204" t="s">
        <v>466</v>
      </c>
      <c r="G274" s="201"/>
      <c r="H274" s="203" t="s">
        <v>19</v>
      </c>
      <c r="I274" s="205"/>
      <c r="J274" s="201"/>
      <c r="K274" s="201"/>
      <c r="L274" s="206"/>
      <c r="M274" s="207"/>
      <c r="N274" s="208"/>
      <c r="O274" s="208"/>
      <c r="P274" s="208"/>
      <c r="Q274" s="208"/>
      <c r="R274" s="208"/>
      <c r="S274" s="208"/>
      <c r="T274" s="209"/>
      <c r="AT274" s="210" t="s">
        <v>140</v>
      </c>
      <c r="AU274" s="210" t="s">
        <v>81</v>
      </c>
      <c r="AV274" s="13" t="s">
        <v>79</v>
      </c>
      <c r="AW274" s="13" t="s">
        <v>34</v>
      </c>
      <c r="AX274" s="13" t="s">
        <v>72</v>
      </c>
      <c r="AY274" s="210" t="s">
        <v>130</v>
      </c>
    </row>
    <row r="275" spans="1:65" s="13" customFormat="1" ht="11.25">
      <c r="B275" s="200"/>
      <c r="C275" s="201"/>
      <c r="D275" s="202" t="s">
        <v>140</v>
      </c>
      <c r="E275" s="203" t="s">
        <v>19</v>
      </c>
      <c r="F275" s="204" t="s">
        <v>351</v>
      </c>
      <c r="G275" s="201"/>
      <c r="H275" s="203" t="s">
        <v>19</v>
      </c>
      <c r="I275" s="205"/>
      <c r="J275" s="201"/>
      <c r="K275" s="201"/>
      <c r="L275" s="206"/>
      <c r="M275" s="207"/>
      <c r="N275" s="208"/>
      <c r="O275" s="208"/>
      <c r="P275" s="208"/>
      <c r="Q275" s="208"/>
      <c r="R275" s="208"/>
      <c r="S275" s="208"/>
      <c r="T275" s="209"/>
      <c r="AT275" s="210" t="s">
        <v>140</v>
      </c>
      <c r="AU275" s="210" t="s">
        <v>81</v>
      </c>
      <c r="AV275" s="13" t="s">
        <v>79</v>
      </c>
      <c r="AW275" s="13" t="s">
        <v>34</v>
      </c>
      <c r="AX275" s="13" t="s">
        <v>72</v>
      </c>
      <c r="AY275" s="210" t="s">
        <v>130</v>
      </c>
    </row>
    <row r="276" spans="1:65" s="13" customFormat="1" ht="11.25">
      <c r="B276" s="200"/>
      <c r="C276" s="201"/>
      <c r="D276" s="202" t="s">
        <v>140</v>
      </c>
      <c r="E276" s="203" t="s">
        <v>19</v>
      </c>
      <c r="F276" s="204" t="s">
        <v>442</v>
      </c>
      <c r="G276" s="201"/>
      <c r="H276" s="203" t="s">
        <v>19</v>
      </c>
      <c r="I276" s="205"/>
      <c r="J276" s="201"/>
      <c r="K276" s="201"/>
      <c r="L276" s="206"/>
      <c r="M276" s="207"/>
      <c r="N276" s="208"/>
      <c r="O276" s="208"/>
      <c r="P276" s="208"/>
      <c r="Q276" s="208"/>
      <c r="R276" s="208"/>
      <c r="S276" s="208"/>
      <c r="T276" s="209"/>
      <c r="AT276" s="210" t="s">
        <v>140</v>
      </c>
      <c r="AU276" s="210" t="s">
        <v>81</v>
      </c>
      <c r="AV276" s="13" t="s">
        <v>79</v>
      </c>
      <c r="AW276" s="13" t="s">
        <v>34</v>
      </c>
      <c r="AX276" s="13" t="s">
        <v>72</v>
      </c>
      <c r="AY276" s="210" t="s">
        <v>130</v>
      </c>
    </row>
    <row r="277" spans="1:65" s="14" customFormat="1" ht="11.25">
      <c r="B277" s="211"/>
      <c r="C277" s="212"/>
      <c r="D277" s="202" t="s">
        <v>140</v>
      </c>
      <c r="E277" s="213" t="s">
        <v>19</v>
      </c>
      <c r="F277" s="214" t="s">
        <v>527</v>
      </c>
      <c r="G277" s="212"/>
      <c r="H277" s="215">
        <v>18.667000000000002</v>
      </c>
      <c r="I277" s="216"/>
      <c r="J277" s="212"/>
      <c r="K277" s="212"/>
      <c r="L277" s="217"/>
      <c r="M277" s="218"/>
      <c r="N277" s="219"/>
      <c r="O277" s="219"/>
      <c r="P277" s="219"/>
      <c r="Q277" s="219"/>
      <c r="R277" s="219"/>
      <c r="S277" s="219"/>
      <c r="T277" s="220"/>
      <c r="AT277" s="221" t="s">
        <v>140</v>
      </c>
      <c r="AU277" s="221" t="s">
        <v>81</v>
      </c>
      <c r="AV277" s="14" t="s">
        <v>81</v>
      </c>
      <c r="AW277" s="14" t="s">
        <v>34</v>
      </c>
      <c r="AX277" s="14" t="s">
        <v>72</v>
      </c>
      <c r="AY277" s="221" t="s">
        <v>130</v>
      </c>
    </row>
    <row r="278" spans="1:65" s="13" customFormat="1" ht="11.25">
      <c r="B278" s="200"/>
      <c r="C278" s="201"/>
      <c r="D278" s="202" t="s">
        <v>140</v>
      </c>
      <c r="E278" s="203" t="s">
        <v>19</v>
      </c>
      <c r="F278" s="204" t="s">
        <v>444</v>
      </c>
      <c r="G278" s="201"/>
      <c r="H278" s="203" t="s">
        <v>19</v>
      </c>
      <c r="I278" s="205"/>
      <c r="J278" s="201"/>
      <c r="K278" s="201"/>
      <c r="L278" s="206"/>
      <c r="M278" s="207"/>
      <c r="N278" s="208"/>
      <c r="O278" s="208"/>
      <c r="P278" s="208"/>
      <c r="Q278" s="208"/>
      <c r="R278" s="208"/>
      <c r="S278" s="208"/>
      <c r="T278" s="209"/>
      <c r="AT278" s="210" t="s">
        <v>140</v>
      </c>
      <c r="AU278" s="210" t="s">
        <v>81</v>
      </c>
      <c r="AV278" s="13" t="s">
        <v>79</v>
      </c>
      <c r="AW278" s="13" t="s">
        <v>34</v>
      </c>
      <c r="AX278" s="13" t="s">
        <v>72</v>
      </c>
      <c r="AY278" s="210" t="s">
        <v>130</v>
      </c>
    </row>
    <row r="279" spans="1:65" s="14" customFormat="1" ht="11.25">
      <c r="B279" s="211"/>
      <c r="C279" s="212"/>
      <c r="D279" s="202" t="s">
        <v>140</v>
      </c>
      <c r="E279" s="213" t="s">
        <v>19</v>
      </c>
      <c r="F279" s="214" t="s">
        <v>527</v>
      </c>
      <c r="G279" s="212"/>
      <c r="H279" s="215">
        <v>18.667000000000002</v>
      </c>
      <c r="I279" s="216"/>
      <c r="J279" s="212"/>
      <c r="K279" s="212"/>
      <c r="L279" s="217"/>
      <c r="M279" s="218"/>
      <c r="N279" s="219"/>
      <c r="O279" s="219"/>
      <c r="P279" s="219"/>
      <c r="Q279" s="219"/>
      <c r="R279" s="219"/>
      <c r="S279" s="219"/>
      <c r="T279" s="220"/>
      <c r="AT279" s="221" t="s">
        <v>140</v>
      </c>
      <c r="AU279" s="221" t="s">
        <v>81</v>
      </c>
      <c r="AV279" s="14" t="s">
        <v>81</v>
      </c>
      <c r="AW279" s="14" t="s">
        <v>34</v>
      </c>
      <c r="AX279" s="14" t="s">
        <v>72</v>
      </c>
      <c r="AY279" s="221" t="s">
        <v>130</v>
      </c>
    </row>
    <row r="280" spans="1:65" s="15" customFormat="1" ht="11.25">
      <c r="B280" s="222"/>
      <c r="C280" s="223"/>
      <c r="D280" s="202" t="s">
        <v>140</v>
      </c>
      <c r="E280" s="224" t="s">
        <v>19</v>
      </c>
      <c r="F280" s="225" t="s">
        <v>144</v>
      </c>
      <c r="G280" s="223"/>
      <c r="H280" s="226">
        <v>37.334000000000003</v>
      </c>
      <c r="I280" s="227"/>
      <c r="J280" s="223"/>
      <c r="K280" s="223"/>
      <c r="L280" s="228"/>
      <c r="M280" s="229"/>
      <c r="N280" s="230"/>
      <c r="O280" s="230"/>
      <c r="P280" s="230"/>
      <c r="Q280" s="230"/>
      <c r="R280" s="230"/>
      <c r="S280" s="230"/>
      <c r="T280" s="231"/>
      <c r="AT280" s="232" t="s">
        <v>140</v>
      </c>
      <c r="AU280" s="232" t="s">
        <v>81</v>
      </c>
      <c r="AV280" s="15" t="s">
        <v>136</v>
      </c>
      <c r="AW280" s="15" t="s">
        <v>34</v>
      </c>
      <c r="AX280" s="15" t="s">
        <v>79</v>
      </c>
      <c r="AY280" s="232" t="s">
        <v>130</v>
      </c>
    </row>
    <row r="281" spans="1:65" s="12" customFormat="1" ht="22.9" customHeight="1">
      <c r="B281" s="165"/>
      <c r="C281" s="166"/>
      <c r="D281" s="167" t="s">
        <v>71</v>
      </c>
      <c r="E281" s="179" t="s">
        <v>452</v>
      </c>
      <c r="F281" s="179" t="s">
        <v>453</v>
      </c>
      <c r="G281" s="166"/>
      <c r="H281" s="166"/>
      <c r="I281" s="169"/>
      <c r="J281" s="180">
        <f>BK281</f>
        <v>0</v>
      </c>
      <c r="K281" s="166"/>
      <c r="L281" s="171"/>
      <c r="M281" s="172"/>
      <c r="N281" s="173"/>
      <c r="O281" s="173"/>
      <c r="P281" s="174">
        <f>SUM(P282:P283)</f>
        <v>0</v>
      </c>
      <c r="Q281" s="173"/>
      <c r="R281" s="174">
        <f>SUM(R282:R283)</f>
        <v>0</v>
      </c>
      <c r="S281" s="173"/>
      <c r="T281" s="175">
        <f>SUM(T282:T283)</f>
        <v>0</v>
      </c>
      <c r="AR281" s="176" t="s">
        <v>79</v>
      </c>
      <c r="AT281" s="177" t="s">
        <v>71</v>
      </c>
      <c r="AU281" s="177" t="s">
        <v>79</v>
      </c>
      <c r="AY281" s="176" t="s">
        <v>130</v>
      </c>
      <c r="BK281" s="178">
        <f>SUM(BK282:BK283)</f>
        <v>0</v>
      </c>
    </row>
    <row r="282" spans="1:65" s="2" customFormat="1" ht="16.5" customHeight="1">
      <c r="A282" s="36"/>
      <c r="B282" s="37"/>
      <c r="C282" s="181" t="s">
        <v>369</v>
      </c>
      <c r="D282" s="181" t="s">
        <v>132</v>
      </c>
      <c r="E282" s="182" t="s">
        <v>455</v>
      </c>
      <c r="F282" s="183" t="s">
        <v>456</v>
      </c>
      <c r="G282" s="184" t="s">
        <v>286</v>
      </c>
      <c r="H282" s="185">
        <v>871.13800000000003</v>
      </c>
      <c r="I282" s="186"/>
      <c r="J282" s="187">
        <f>ROUND(I282*H282,2)</f>
        <v>0</v>
      </c>
      <c r="K282" s="188"/>
      <c r="L282" s="41"/>
      <c r="M282" s="189" t="s">
        <v>19</v>
      </c>
      <c r="N282" s="190" t="s">
        <v>43</v>
      </c>
      <c r="O282" s="66"/>
      <c r="P282" s="191">
        <f>O282*H282</f>
        <v>0</v>
      </c>
      <c r="Q282" s="191">
        <v>0</v>
      </c>
      <c r="R282" s="191">
        <f>Q282*H282</f>
        <v>0</v>
      </c>
      <c r="S282" s="191">
        <v>0</v>
      </c>
      <c r="T282" s="192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93" t="s">
        <v>136</v>
      </c>
      <c r="AT282" s="193" t="s">
        <v>132</v>
      </c>
      <c r="AU282" s="193" t="s">
        <v>81</v>
      </c>
      <c r="AY282" s="19" t="s">
        <v>130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19" t="s">
        <v>79</v>
      </c>
      <c r="BK282" s="194">
        <f>ROUND(I282*H282,2)</f>
        <v>0</v>
      </c>
      <c r="BL282" s="19" t="s">
        <v>136</v>
      </c>
      <c r="BM282" s="193" t="s">
        <v>528</v>
      </c>
    </row>
    <row r="283" spans="1:65" s="2" customFormat="1" ht="11.25">
      <c r="A283" s="36"/>
      <c r="B283" s="37"/>
      <c r="C283" s="38"/>
      <c r="D283" s="195" t="s">
        <v>138</v>
      </c>
      <c r="E283" s="38"/>
      <c r="F283" s="196" t="s">
        <v>458</v>
      </c>
      <c r="G283" s="38"/>
      <c r="H283" s="38"/>
      <c r="I283" s="197"/>
      <c r="J283" s="38"/>
      <c r="K283" s="38"/>
      <c r="L283" s="41"/>
      <c r="M283" s="256"/>
      <c r="N283" s="257"/>
      <c r="O283" s="258"/>
      <c r="P283" s="258"/>
      <c r="Q283" s="258"/>
      <c r="R283" s="258"/>
      <c r="S283" s="258"/>
      <c r="T283" s="259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9" t="s">
        <v>138</v>
      </c>
      <c r="AU283" s="19" t="s">
        <v>81</v>
      </c>
    </row>
    <row r="284" spans="1:65" s="2" customFormat="1" ht="6.95" customHeight="1">
      <c r="A284" s="36"/>
      <c r="B284" s="49"/>
      <c r="C284" s="50"/>
      <c r="D284" s="50"/>
      <c r="E284" s="50"/>
      <c r="F284" s="50"/>
      <c r="G284" s="50"/>
      <c r="H284" s="50"/>
      <c r="I284" s="50"/>
      <c r="J284" s="50"/>
      <c r="K284" s="50"/>
      <c r="L284" s="41"/>
      <c r="M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</row>
  </sheetData>
  <sheetProtection algorithmName="SHA-512" hashValue="MwDLbEXva60d66s1YYSrOkX1lm3u52dN++fR2U6uusnOm2f00raYO5GtLRkz1c4vP80tusSbVvXyRiBt25/okg==" saltValue="8Hv7karSVuotHpJfvgVIxwoJfpPgLBWOhdUWxvq1ypWu8nOTZrUp59iQG/h8KDAgwuEJrROW3a29ZxZvSJV8Ug==" spinCount="100000" sheet="1" objects="1" scenarios="1" formatColumns="0" formatRows="0" autoFilter="0"/>
  <autoFilter ref="C89:K283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4" r:id="rId1"/>
    <hyperlink ref="F100" r:id="rId2"/>
    <hyperlink ref="F106" r:id="rId3"/>
    <hyperlink ref="F112" r:id="rId4"/>
    <hyperlink ref="F119" r:id="rId5"/>
    <hyperlink ref="F125" r:id="rId6"/>
    <hyperlink ref="F137" r:id="rId7"/>
    <hyperlink ref="F144" r:id="rId8"/>
    <hyperlink ref="F150" r:id="rId9"/>
    <hyperlink ref="F159" r:id="rId10"/>
    <hyperlink ref="F167" r:id="rId11"/>
    <hyperlink ref="F173" r:id="rId12"/>
    <hyperlink ref="F179" r:id="rId13"/>
    <hyperlink ref="F185" r:id="rId14"/>
    <hyperlink ref="F193" r:id="rId15"/>
    <hyperlink ref="F203" r:id="rId16"/>
    <hyperlink ref="F213" r:id="rId17"/>
    <hyperlink ref="F219" r:id="rId18"/>
    <hyperlink ref="F227" r:id="rId19"/>
    <hyperlink ref="F233" r:id="rId20"/>
    <hyperlink ref="F239" r:id="rId21"/>
    <hyperlink ref="F246" r:id="rId22"/>
    <hyperlink ref="F252" r:id="rId23"/>
    <hyperlink ref="F258" r:id="rId24"/>
    <hyperlink ref="F266" r:id="rId25"/>
    <hyperlink ref="F273" r:id="rId26"/>
    <hyperlink ref="F283" r:id="rId2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02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AT2" s="19" t="s">
        <v>92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81</v>
      </c>
    </row>
    <row r="4" spans="1:46" s="1" customFormat="1" ht="24.95" customHeight="1">
      <c r="B4" s="22"/>
      <c r="D4" s="112" t="s">
        <v>99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1" t="str">
        <f>'Rekapitulace stavby'!K6</f>
        <v>Protipovodňová opatření v Kopřivnici, Drnholec nad Lubinou - lokalita na Holotě</v>
      </c>
      <c r="F7" s="392"/>
      <c r="G7" s="392"/>
      <c r="H7" s="392"/>
      <c r="L7" s="22"/>
    </row>
    <row r="8" spans="1:46" s="1" customFormat="1" ht="12" customHeight="1">
      <c r="B8" s="22"/>
      <c r="D8" s="114" t="s">
        <v>100</v>
      </c>
      <c r="L8" s="22"/>
    </row>
    <row r="9" spans="1:46" s="2" customFormat="1" ht="16.5" customHeight="1">
      <c r="A9" s="36"/>
      <c r="B9" s="41"/>
      <c r="C9" s="36"/>
      <c r="D9" s="36"/>
      <c r="E9" s="391" t="s">
        <v>101</v>
      </c>
      <c r="F9" s="393"/>
      <c r="G9" s="393"/>
      <c r="H9" s="393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102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4" t="s">
        <v>529</v>
      </c>
      <c r="F11" s="393"/>
      <c r="G11" s="393"/>
      <c r="H11" s="393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15. 11. 2021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19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19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29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5" t="str">
        <f>'Rekapitulace stavby'!E14</f>
        <v>Vyplň údaj</v>
      </c>
      <c r="F20" s="396"/>
      <c r="G20" s="396"/>
      <c r="H20" s="396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31</v>
      </c>
      <c r="E22" s="36"/>
      <c r="F22" s="36"/>
      <c r="G22" s="36"/>
      <c r="H22" s="36"/>
      <c r="I22" s="114" t="s">
        <v>26</v>
      </c>
      <c r="J22" s="105" t="s">
        <v>32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33</v>
      </c>
      <c r="F23" s="36"/>
      <c r="G23" s="36"/>
      <c r="H23" s="36"/>
      <c r="I23" s="114" t="s">
        <v>28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35</v>
      </c>
      <c r="E25" s="36"/>
      <c r="F25" s="36"/>
      <c r="G25" s="36"/>
      <c r="H25" s="36"/>
      <c r="I25" s="114" t="s">
        <v>26</v>
      </c>
      <c r="J25" s="105" t="s">
        <v>32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33</v>
      </c>
      <c r="F26" s="36"/>
      <c r="G26" s="36"/>
      <c r="H26" s="36"/>
      <c r="I26" s="114" t="s">
        <v>28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36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7" t="s">
        <v>19</v>
      </c>
      <c r="F29" s="397"/>
      <c r="G29" s="397"/>
      <c r="H29" s="397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38</v>
      </c>
      <c r="E32" s="36"/>
      <c r="F32" s="36"/>
      <c r="G32" s="36"/>
      <c r="H32" s="36"/>
      <c r="I32" s="36"/>
      <c r="J32" s="122">
        <f>ROUND(J100,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40</v>
      </c>
      <c r="G34" s="36"/>
      <c r="H34" s="36"/>
      <c r="I34" s="123" t="s">
        <v>39</v>
      </c>
      <c r="J34" s="123" t="s">
        <v>41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42</v>
      </c>
      <c r="E35" s="114" t="s">
        <v>43</v>
      </c>
      <c r="F35" s="125">
        <f>ROUND((SUM(BE100:BE901)),  2)</f>
        <v>0</v>
      </c>
      <c r="G35" s="36"/>
      <c r="H35" s="36"/>
      <c r="I35" s="126">
        <v>0.21</v>
      </c>
      <c r="J35" s="125">
        <f>ROUND(((SUM(BE100:BE901))*I35),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44</v>
      </c>
      <c r="F36" s="125">
        <f>ROUND((SUM(BF100:BF901)),  2)</f>
        <v>0</v>
      </c>
      <c r="G36" s="36"/>
      <c r="H36" s="36"/>
      <c r="I36" s="126">
        <v>0.15</v>
      </c>
      <c r="J36" s="125">
        <f>ROUND(((SUM(BF100:BF901))*I36),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45</v>
      </c>
      <c r="F37" s="125">
        <f>ROUND((SUM(BG100:BG901)),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46</v>
      </c>
      <c r="F38" s="125">
        <f>ROUND((SUM(BH100:BH901)),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47</v>
      </c>
      <c r="F39" s="125">
        <f>ROUND((SUM(BI100:BI901)),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48</v>
      </c>
      <c r="E41" s="129"/>
      <c r="F41" s="129"/>
      <c r="G41" s="130" t="s">
        <v>49</v>
      </c>
      <c r="H41" s="131" t="s">
        <v>50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104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8" t="str">
        <f>E7</f>
        <v>Protipovodňová opatření v Kopřivnici, Drnholec nad Lubinou - lokalita na Holotě</v>
      </c>
      <c r="F50" s="399"/>
      <c r="G50" s="399"/>
      <c r="H50" s="399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8" t="s">
        <v>101</v>
      </c>
      <c r="F52" s="400"/>
      <c r="G52" s="400"/>
      <c r="H52" s="400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102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7" t="str">
        <f>E11</f>
        <v>SO 01.3 - Dešťová kanalizace (zatrubnění)</v>
      </c>
      <c r="F54" s="400"/>
      <c r="G54" s="400"/>
      <c r="H54" s="400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k.ú. Drnholec nad Lubinou</v>
      </c>
      <c r="G56" s="38"/>
      <c r="H56" s="38"/>
      <c r="I56" s="31" t="s">
        <v>23</v>
      </c>
      <c r="J56" s="61" t="str">
        <f>IF(J14="","",J14)</f>
        <v>15. 11. 2021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40.15" customHeight="1">
      <c r="A58" s="36"/>
      <c r="B58" s="37"/>
      <c r="C58" s="31" t="s">
        <v>25</v>
      </c>
      <c r="D58" s="38"/>
      <c r="E58" s="38"/>
      <c r="F58" s="29" t="str">
        <f>E17</f>
        <v xml:space="preserve"> </v>
      </c>
      <c r="G58" s="38"/>
      <c r="H58" s="38"/>
      <c r="I58" s="31" t="s">
        <v>31</v>
      </c>
      <c r="J58" s="34" t="str">
        <f>E23</f>
        <v>AGPOL s.r.o., Jungmannova 153/12, 77900 Olomouc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40.15" customHeight="1">
      <c r="A59" s="36"/>
      <c r="B59" s="37"/>
      <c r="C59" s="31" t="s">
        <v>29</v>
      </c>
      <c r="D59" s="38"/>
      <c r="E59" s="38"/>
      <c r="F59" s="29" t="str">
        <f>IF(E20="","",E20)</f>
        <v>Vyplň údaj</v>
      </c>
      <c r="G59" s="38"/>
      <c r="H59" s="38"/>
      <c r="I59" s="31" t="s">
        <v>35</v>
      </c>
      <c r="J59" s="34" t="str">
        <f>E26</f>
        <v>AGPOL s.r.o., Jungmannova 153/12, 77900 Olomouc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105</v>
      </c>
      <c r="D61" s="139"/>
      <c r="E61" s="139"/>
      <c r="F61" s="139"/>
      <c r="G61" s="139"/>
      <c r="H61" s="139"/>
      <c r="I61" s="139"/>
      <c r="J61" s="140" t="s">
        <v>106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70</v>
      </c>
      <c r="D63" s="38"/>
      <c r="E63" s="38"/>
      <c r="F63" s="38"/>
      <c r="G63" s="38"/>
      <c r="H63" s="38"/>
      <c r="I63" s="38"/>
      <c r="J63" s="79">
        <f>J100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107</v>
      </c>
    </row>
    <row r="64" spans="1:47" s="9" customFormat="1" ht="24.95" customHeight="1">
      <c r="B64" s="142"/>
      <c r="C64" s="143"/>
      <c r="D64" s="144" t="s">
        <v>108</v>
      </c>
      <c r="E64" s="145"/>
      <c r="F64" s="145"/>
      <c r="G64" s="145"/>
      <c r="H64" s="145"/>
      <c r="I64" s="145"/>
      <c r="J64" s="146">
        <f>J101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109</v>
      </c>
      <c r="E65" s="150"/>
      <c r="F65" s="150"/>
      <c r="G65" s="150"/>
      <c r="H65" s="150"/>
      <c r="I65" s="150"/>
      <c r="J65" s="151">
        <f>J102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110</v>
      </c>
      <c r="E66" s="150"/>
      <c r="F66" s="150"/>
      <c r="G66" s="150"/>
      <c r="H66" s="150"/>
      <c r="I66" s="150"/>
      <c r="J66" s="151">
        <f>J435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530</v>
      </c>
      <c r="E67" s="150"/>
      <c r="F67" s="150"/>
      <c r="G67" s="150"/>
      <c r="H67" s="150"/>
      <c r="I67" s="150"/>
      <c r="J67" s="151">
        <f>J458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111</v>
      </c>
      <c r="E68" s="150"/>
      <c r="F68" s="150"/>
      <c r="G68" s="150"/>
      <c r="H68" s="150"/>
      <c r="I68" s="150"/>
      <c r="J68" s="151">
        <f>J559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112</v>
      </c>
      <c r="E69" s="150"/>
      <c r="F69" s="150"/>
      <c r="G69" s="150"/>
      <c r="H69" s="150"/>
      <c r="I69" s="150"/>
      <c r="J69" s="151">
        <f>J623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531</v>
      </c>
      <c r="E70" s="150"/>
      <c r="F70" s="150"/>
      <c r="G70" s="150"/>
      <c r="H70" s="150"/>
      <c r="I70" s="150"/>
      <c r="J70" s="151">
        <f>J672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113</v>
      </c>
      <c r="E71" s="150"/>
      <c r="F71" s="150"/>
      <c r="G71" s="150"/>
      <c r="H71" s="150"/>
      <c r="I71" s="150"/>
      <c r="J71" s="151">
        <f>J680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532</v>
      </c>
      <c r="E72" s="150"/>
      <c r="F72" s="150"/>
      <c r="G72" s="150"/>
      <c r="H72" s="150"/>
      <c r="I72" s="150"/>
      <c r="J72" s="151">
        <f>J792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533</v>
      </c>
      <c r="E73" s="150"/>
      <c r="F73" s="150"/>
      <c r="G73" s="150"/>
      <c r="H73" s="150"/>
      <c r="I73" s="150"/>
      <c r="J73" s="151">
        <f>J838</f>
        <v>0</v>
      </c>
      <c r="K73" s="99"/>
      <c r="L73" s="152"/>
    </row>
    <row r="74" spans="1:31" s="10" customFormat="1" ht="19.899999999999999" customHeight="1">
      <c r="B74" s="148"/>
      <c r="C74" s="99"/>
      <c r="D74" s="149" t="s">
        <v>114</v>
      </c>
      <c r="E74" s="150"/>
      <c r="F74" s="150"/>
      <c r="G74" s="150"/>
      <c r="H74" s="150"/>
      <c r="I74" s="150"/>
      <c r="J74" s="151">
        <f>J868</f>
        <v>0</v>
      </c>
      <c r="K74" s="99"/>
      <c r="L74" s="152"/>
    </row>
    <row r="75" spans="1:31" s="9" customFormat="1" ht="24.95" customHeight="1">
      <c r="B75" s="142"/>
      <c r="C75" s="143"/>
      <c r="D75" s="144" t="s">
        <v>534</v>
      </c>
      <c r="E75" s="145"/>
      <c r="F75" s="145"/>
      <c r="G75" s="145"/>
      <c r="H75" s="145"/>
      <c r="I75" s="145"/>
      <c r="J75" s="146">
        <f>J871</f>
        <v>0</v>
      </c>
      <c r="K75" s="143"/>
      <c r="L75" s="147"/>
    </row>
    <row r="76" spans="1:31" s="10" customFormat="1" ht="19.899999999999999" customHeight="1">
      <c r="B76" s="148"/>
      <c r="C76" s="99"/>
      <c r="D76" s="149" t="s">
        <v>535</v>
      </c>
      <c r="E76" s="150"/>
      <c r="F76" s="150"/>
      <c r="G76" s="150"/>
      <c r="H76" s="150"/>
      <c r="I76" s="150"/>
      <c r="J76" s="151">
        <f>J872</f>
        <v>0</v>
      </c>
      <c r="K76" s="99"/>
      <c r="L76" s="152"/>
    </row>
    <row r="77" spans="1:31" s="10" customFormat="1" ht="19.899999999999999" customHeight="1">
      <c r="B77" s="148"/>
      <c r="C77" s="99"/>
      <c r="D77" s="149" t="s">
        <v>536</v>
      </c>
      <c r="E77" s="150"/>
      <c r="F77" s="150"/>
      <c r="G77" s="150"/>
      <c r="H77" s="150"/>
      <c r="I77" s="150"/>
      <c r="J77" s="151">
        <f>J878</f>
        <v>0</v>
      </c>
      <c r="K77" s="99"/>
      <c r="L77" s="152"/>
    </row>
    <row r="78" spans="1:31" s="10" customFormat="1" ht="19.899999999999999" customHeight="1">
      <c r="B78" s="148"/>
      <c r="C78" s="99"/>
      <c r="D78" s="149" t="s">
        <v>537</v>
      </c>
      <c r="E78" s="150"/>
      <c r="F78" s="150"/>
      <c r="G78" s="150"/>
      <c r="H78" s="150"/>
      <c r="I78" s="150"/>
      <c r="J78" s="151">
        <f>J891</f>
        <v>0</v>
      </c>
      <c r="K78" s="99"/>
      <c r="L78" s="152"/>
    </row>
    <row r="79" spans="1:31" s="2" customFormat="1" ht="21.7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4" spans="1:31" s="2" customFormat="1" ht="6.95" customHeight="1">
      <c r="A84" s="36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24.95" customHeight="1">
      <c r="A85" s="36"/>
      <c r="B85" s="37"/>
      <c r="C85" s="25" t="s">
        <v>115</v>
      </c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2" customHeight="1">
      <c r="A87" s="36"/>
      <c r="B87" s="37"/>
      <c r="C87" s="31" t="s">
        <v>16</v>
      </c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6.5" customHeight="1">
      <c r="A88" s="36"/>
      <c r="B88" s="37"/>
      <c r="C88" s="38"/>
      <c r="D88" s="38"/>
      <c r="E88" s="398" t="str">
        <f>E7</f>
        <v>Protipovodňová opatření v Kopřivnici, Drnholec nad Lubinou - lokalita na Holotě</v>
      </c>
      <c r="F88" s="399"/>
      <c r="G88" s="399"/>
      <c r="H88" s="399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1" customFormat="1" ht="12" customHeight="1">
      <c r="B89" s="23"/>
      <c r="C89" s="31" t="s">
        <v>100</v>
      </c>
      <c r="D89" s="24"/>
      <c r="E89" s="24"/>
      <c r="F89" s="24"/>
      <c r="G89" s="24"/>
      <c r="H89" s="24"/>
      <c r="I89" s="24"/>
      <c r="J89" s="24"/>
      <c r="K89" s="24"/>
      <c r="L89" s="22"/>
    </row>
    <row r="90" spans="1:31" s="2" customFormat="1" ht="16.5" customHeight="1">
      <c r="A90" s="36"/>
      <c r="B90" s="37"/>
      <c r="C90" s="38"/>
      <c r="D90" s="38"/>
      <c r="E90" s="398" t="s">
        <v>101</v>
      </c>
      <c r="F90" s="400"/>
      <c r="G90" s="400"/>
      <c r="H90" s="400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102</v>
      </c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6.5" customHeight="1">
      <c r="A92" s="36"/>
      <c r="B92" s="37"/>
      <c r="C92" s="38"/>
      <c r="D92" s="38"/>
      <c r="E92" s="347" t="str">
        <f>E11</f>
        <v>SO 01.3 - Dešťová kanalizace (zatrubnění)</v>
      </c>
      <c r="F92" s="400"/>
      <c r="G92" s="400"/>
      <c r="H92" s="400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2" customHeight="1">
      <c r="A94" s="36"/>
      <c r="B94" s="37"/>
      <c r="C94" s="31" t="s">
        <v>21</v>
      </c>
      <c r="D94" s="38"/>
      <c r="E94" s="38"/>
      <c r="F94" s="29" t="str">
        <f>F14</f>
        <v>k.ú. Drnholec nad Lubinou</v>
      </c>
      <c r="G94" s="38"/>
      <c r="H94" s="38"/>
      <c r="I94" s="31" t="s">
        <v>23</v>
      </c>
      <c r="J94" s="61" t="str">
        <f>IF(J14="","",J14)</f>
        <v>15. 11. 2021</v>
      </c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40.15" customHeight="1">
      <c r="A96" s="36"/>
      <c r="B96" s="37"/>
      <c r="C96" s="31" t="s">
        <v>25</v>
      </c>
      <c r="D96" s="38"/>
      <c r="E96" s="38"/>
      <c r="F96" s="29" t="str">
        <f>E17</f>
        <v xml:space="preserve"> </v>
      </c>
      <c r="G96" s="38"/>
      <c r="H96" s="38"/>
      <c r="I96" s="31" t="s">
        <v>31</v>
      </c>
      <c r="J96" s="34" t="str">
        <f>E23</f>
        <v>AGPOL s.r.o., Jungmannova 153/12, 77900 Olomouc</v>
      </c>
      <c r="K96" s="38"/>
      <c r="L96" s="11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40.15" customHeight="1">
      <c r="A97" s="36"/>
      <c r="B97" s="37"/>
      <c r="C97" s="31" t="s">
        <v>29</v>
      </c>
      <c r="D97" s="38"/>
      <c r="E97" s="38"/>
      <c r="F97" s="29" t="str">
        <f>IF(E20="","",E20)</f>
        <v>Vyplň údaj</v>
      </c>
      <c r="G97" s="38"/>
      <c r="H97" s="38"/>
      <c r="I97" s="31" t="s">
        <v>35</v>
      </c>
      <c r="J97" s="34" t="str">
        <f>E26</f>
        <v>AGPOL s.r.o., Jungmannova 153/12, 77900 Olomouc</v>
      </c>
      <c r="K97" s="38"/>
      <c r="L97" s="115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0.35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115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11" customFormat="1" ht="29.25" customHeight="1">
      <c r="A99" s="153"/>
      <c r="B99" s="154"/>
      <c r="C99" s="155" t="s">
        <v>116</v>
      </c>
      <c r="D99" s="156" t="s">
        <v>57</v>
      </c>
      <c r="E99" s="156" t="s">
        <v>53</v>
      </c>
      <c r="F99" s="156" t="s">
        <v>54</v>
      </c>
      <c r="G99" s="156" t="s">
        <v>117</v>
      </c>
      <c r="H99" s="156" t="s">
        <v>118</v>
      </c>
      <c r="I99" s="156" t="s">
        <v>119</v>
      </c>
      <c r="J99" s="157" t="s">
        <v>106</v>
      </c>
      <c r="K99" s="158" t="s">
        <v>120</v>
      </c>
      <c r="L99" s="159"/>
      <c r="M99" s="70" t="s">
        <v>19</v>
      </c>
      <c r="N99" s="71" t="s">
        <v>42</v>
      </c>
      <c r="O99" s="71" t="s">
        <v>121</v>
      </c>
      <c r="P99" s="71" t="s">
        <v>122</v>
      </c>
      <c r="Q99" s="71" t="s">
        <v>123</v>
      </c>
      <c r="R99" s="71" t="s">
        <v>124</v>
      </c>
      <c r="S99" s="71" t="s">
        <v>125</v>
      </c>
      <c r="T99" s="72" t="s">
        <v>126</v>
      </c>
      <c r="U99" s="153"/>
      <c r="V99" s="153"/>
      <c r="W99" s="153"/>
      <c r="X99" s="153"/>
      <c r="Y99" s="153"/>
      <c r="Z99" s="153"/>
      <c r="AA99" s="153"/>
      <c r="AB99" s="153"/>
      <c r="AC99" s="153"/>
      <c r="AD99" s="153"/>
      <c r="AE99" s="153"/>
    </row>
    <row r="100" spans="1:65" s="2" customFormat="1" ht="22.9" customHeight="1">
      <c r="A100" s="36"/>
      <c r="B100" s="37"/>
      <c r="C100" s="77" t="s">
        <v>127</v>
      </c>
      <c r="D100" s="38"/>
      <c r="E100" s="38"/>
      <c r="F100" s="38"/>
      <c r="G100" s="38"/>
      <c r="H100" s="38"/>
      <c r="I100" s="38"/>
      <c r="J100" s="160">
        <f>BK100</f>
        <v>0</v>
      </c>
      <c r="K100" s="38"/>
      <c r="L100" s="41"/>
      <c r="M100" s="73"/>
      <c r="N100" s="161"/>
      <c r="O100" s="74"/>
      <c r="P100" s="162">
        <f>P101+P871</f>
        <v>0</v>
      </c>
      <c r="Q100" s="74"/>
      <c r="R100" s="162">
        <f>R101+R871</f>
        <v>205.51647392000001</v>
      </c>
      <c r="S100" s="74"/>
      <c r="T100" s="163">
        <f>T101+T871</f>
        <v>9.6402800000000006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71</v>
      </c>
      <c r="AU100" s="19" t="s">
        <v>107</v>
      </c>
      <c r="BK100" s="164">
        <f>BK101+BK871</f>
        <v>0</v>
      </c>
    </row>
    <row r="101" spans="1:65" s="12" customFormat="1" ht="25.9" customHeight="1">
      <c r="B101" s="165"/>
      <c r="C101" s="166"/>
      <c r="D101" s="167" t="s">
        <v>71</v>
      </c>
      <c r="E101" s="168" t="s">
        <v>128</v>
      </c>
      <c r="F101" s="168" t="s">
        <v>129</v>
      </c>
      <c r="G101" s="166"/>
      <c r="H101" s="166"/>
      <c r="I101" s="169"/>
      <c r="J101" s="170">
        <f>BK101</f>
        <v>0</v>
      </c>
      <c r="K101" s="166"/>
      <c r="L101" s="171"/>
      <c r="M101" s="172"/>
      <c r="N101" s="173"/>
      <c r="O101" s="173"/>
      <c r="P101" s="174">
        <f>P102+P435+P458+P559+P623+P672+P680+P792+P838+P868</f>
        <v>0</v>
      </c>
      <c r="Q101" s="173"/>
      <c r="R101" s="174">
        <f>R102+R435+R458+R559+R623+R672+R680+R792+R838+R868</f>
        <v>205.37412122000001</v>
      </c>
      <c r="S101" s="173"/>
      <c r="T101" s="175">
        <f>T102+T435+T458+T559+T623+T672+T680+T792+T838+T868</f>
        <v>9.6402800000000006</v>
      </c>
      <c r="AR101" s="176" t="s">
        <v>79</v>
      </c>
      <c r="AT101" s="177" t="s">
        <v>71</v>
      </c>
      <c r="AU101" s="177" t="s">
        <v>72</v>
      </c>
      <c r="AY101" s="176" t="s">
        <v>130</v>
      </c>
      <c r="BK101" s="178">
        <f>BK102+BK435+BK458+BK559+BK623+BK672+BK680+BK792+BK838+BK868</f>
        <v>0</v>
      </c>
    </row>
    <row r="102" spans="1:65" s="12" customFormat="1" ht="22.9" customHeight="1">
      <c r="B102" s="165"/>
      <c r="C102" s="166"/>
      <c r="D102" s="167" t="s">
        <v>71</v>
      </c>
      <c r="E102" s="179" t="s">
        <v>79</v>
      </c>
      <c r="F102" s="179" t="s">
        <v>131</v>
      </c>
      <c r="G102" s="166"/>
      <c r="H102" s="166"/>
      <c r="I102" s="169"/>
      <c r="J102" s="180">
        <f>BK102</f>
        <v>0</v>
      </c>
      <c r="K102" s="166"/>
      <c r="L102" s="171"/>
      <c r="M102" s="172"/>
      <c r="N102" s="173"/>
      <c r="O102" s="173"/>
      <c r="P102" s="174">
        <f>SUM(P103:P434)</f>
        <v>0</v>
      </c>
      <c r="Q102" s="173"/>
      <c r="R102" s="174">
        <f>SUM(R103:R434)</f>
        <v>26.170787000000004</v>
      </c>
      <c r="S102" s="173"/>
      <c r="T102" s="175">
        <f>SUM(T103:T434)</f>
        <v>7.0041599999999997</v>
      </c>
      <c r="AR102" s="176" t="s">
        <v>79</v>
      </c>
      <c r="AT102" s="177" t="s">
        <v>71</v>
      </c>
      <c r="AU102" s="177" t="s">
        <v>79</v>
      </c>
      <c r="AY102" s="176" t="s">
        <v>130</v>
      </c>
      <c r="BK102" s="178">
        <f>SUM(BK103:BK434)</f>
        <v>0</v>
      </c>
    </row>
    <row r="103" spans="1:65" s="2" customFormat="1" ht="21.75" customHeight="1">
      <c r="A103" s="36"/>
      <c r="B103" s="37"/>
      <c r="C103" s="181" t="s">
        <v>79</v>
      </c>
      <c r="D103" s="181" t="s">
        <v>132</v>
      </c>
      <c r="E103" s="182" t="s">
        <v>538</v>
      </c>
      <c r="F103" s="183" t="s">
        <v>539</v>
      </c>
      <c r="G103" s="184" t="s">
        <v>540</v>
      </c>
      <c r="H103" s="185">
        <v>2</v>
      </c>
      <c r="I103" s="186"/>
      <c r="J103" s="187">
        <f>ROUND(I103*H103,2)</f>
        <v>0</v>
      </c>
      <c r="K103" s="188"/>
      <c r="L103" s="41"/>
      <c r="M103" s="189" t="s">
        <v>19</v>
      </c>
      <c r="N103" s="190" t="s">
        <v>43</v>
      </c>
      <c r="O103" s="66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3" t="s">
        <v>136</v>
      </c>
      <c r="AT103" s="193" t="s">
        <v>132</v>
      </c>
      <c r="AU103" s="193" t="s">
        <v>81</v>
      </c>
      <c r="AY103" s="19" t="s">
        <v>130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9" t="s">
        <v>79</v>
      </c>
      <c r="BK103" s="194">
        <f>ROUND(I103*H103,2)</f>
        <v>0</v>
      </c>
      <c r="BL103" s="19" t="s">
        <v>136</v>
      </c>
      <c r="BM103" s="193" t="s">
        <v>541</v>
      </c>
    </row>
    <row r="104" spans="1:65" s="2" customFormat="1" ht="11.25">
      <c r="A104" s="36"/>
      <c r="B104" s="37"/>
      <c r="C104" s="38"/>
      <c r="D104" s="195" t="s">
        <v>138</v>
      </c>
      <c r="E104" s="38"/>
      <c r="F104" s="196" t="s">
        <v>542</v>
      </c>
      <c r="G104" s="38"/>
      <c r="H104" s="38"/>
      <c r="I104" s="197"/>
      <c r="J104" s="38"/>
      <c r="K104" s="38"/>
      <c r="L104" s="41"/>
      <c r="M104" s="198"/>
      <c r="N104" s="199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138</v>
      </c>
      <c r="AU104" s="19" t="s">
        <v>81</v>
      </c>
    </row>
    <row r="105" spans="1:65" s="13" customFormat="1" ht="11.25">
      <c r="B105" s="200"/>
      <c r="C105" s="201"/>
      <c r="D105" s="202" t="s">
        <v>140</v>
      </c>
      <c r="E105" s="203" t="s">
        <v>19</v>
      </c>
      <c r="F105" s="204" t="s">
        <v>543</v>
      </c>
      <c r="G105" s="201"/>
      <c r="H105" s="203" t="s">
        <v>19</v>
      </c>
      <c r="I105" s="205"/>
      <c r="J105" s="201"/>
      <c r="K105" s="201"/>
      <c r="L105" s="206"/>
      <c r="M105" s="207"/>
      <c r="N105" s="208"/>
      <c r="O105" s="208"/>
      <c r="P105" s="208"/>
      <c r="Q105" s="208"/>
      <c r="R105" s="208"/>
      <c r="S105" s="208"/>
      <c r="T105" s="209"/>
      <c r="AT105" s="210" t="s">
        <v>140</v>
      </c>
      <c r="AU105" s="210" t="s">
        <v>81</v>
      </c>
      <c r="AV105" s="13" t="s">
        <v>79</v>
      </c>
      <c r="AW105" s="13" t="s">
        <v>34</v>
      </c>
      <c r="AX105" s="13" t="s">
        <v>72</v>
      </c>
      <c r="AY105" s="210" t="s">
        <v>130</v>
      </c>
    </row>
    <row r="106" spans="1:65" s="14" customFormat="1" ht="11.25">
      <c r="B106" s="211"/>
      <c r="C106" s="212"/>
      <c r="D106" s="202" t="s">
        <v>140</v>
      </c>
      <c r="E106" s="213" t="s">
        <v>19</v>
      </c>
      <c r="F106" s="214" t="s">
        <v>81</v>
      </c>
      <c r="G106" s="212"/>
      <c r="H106" s="215">
        <v>2</v>
      </c>
      <c r="I106" s="216"/>
      <c r="J106" s="212"/>
      <c r="K106" s="212"/>
      <c r="L106" s="217"/>
      <c r="M106" s="218"/>
      <c r="N106" s="219"/>
      <c r="O106" s="219"/>
      <c r="P106" s="219"/>
      <c r="Q106" s="219"/>
      <c r="R106" s="219"/>
      <c r="S106" s="219"/>
      <c r="T106" s="220"/>
      <c r="AT106" s="221" t="s">
        <v>140</v>
      </c>
      <c r="AU106" s="221" t="s">
        <v>81</v>
      </c>
      <c r="AV106" s="14" t="s">
        <v>81</v>
      </c>
      <c r="AW106" s="14" t="s">
        <v>34</v>
      </c>
      <c r="AX106" s="14" t="s">
        <v>72</v>
      </c>
      <c r="AY106" s="221" t="s">
        <v>130</v>
      </c>
    </row>
    <row r="107" spans="1:65" s="15" customFormat="1" ht="11.25">
      <c r="B107" s="222"/>
      <c r="C107" s="223"/>
      <c r="D107" s="202" t="s">
        <v>140</v>
      </c>
      <c r="E107" s="224" t="s">
        <v>19</v>
      </c>
      <c r="F107" s="225" t="s">
        <v>144</v>
      </c>
      <c r="G107" s="223"/>
      <c r="H107" s="226">
        <v>2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AT107" s="232" t="s">
        <v>140</v>
      </c>
      <c r="AU107" s="232" t="s">
        <v>81</v>
      </c>
      <c r="AV107" s="15" t="s">
        <v>136</v>
      </c>
      <c r="AW107" s="15" t="s">
        <v>34</v>
      </c>
      <c r="AX107" s="15" t="s">
        <v>79</v>
      </c>
      <c r="AY107" s="232" t="s">
        <v>130</v>
      </c>
    </row>
    <row r="108" spans="1:65" s="2" customFormat="1" ht="21.75" customHeight="1">
      <c r="A108" s="36"/>
      <c r="B108" s="37"/>
      <c r="C108" s="181" t="s">
        <v>81</v>
      </c>
      <c r="D108" s="181" t="s">
        <v>132</v>
      </c>
      <c r="E108" s="182" t="s">
        <v>544</v>
      </c>
      <c r="F108" s="183" t="s">
        <v>545</v>
      </c>
      <c r="G108" s="184" t="s">
        <v>540</v>
      </c>
      <c r="H108" s="185">
        <v>3</v>
      </c>
      <c r="I108" s="186"/>
      <c r="J108" s="187">
        <f>ROUND(I108*H108,2)</f>
        <v>0</v>
      </c>
      <c r="K108" s="188"/>
      <c r="L108" s="41"/>
      <c r="M108" s="189" t="s">
        <v>19</v>
      </c>
      <c r="N108" s="190" t="s">
        <v>43</v>
      </c>
      <c r="O108" s="66"/>
      <c r="P108" s="191">
        <f>O108*H108</f>
        <v>0</v>
      </c>
      <c r="Q108" s="191">
        <v>0</v>
      </c>
      <c r="R108" s="191">
        <f>Q108*H108</f>
        <v>0</v>
      </c>
      <c r="S108" s="191">
        <v>0</v>
      </c>
      <c r="T108" s="19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3" t="s">
        <v>136</v>
      </c>
      <c r="AT108" s="193" t="s">
        <v>132</v>
      </c>
      <c r="AU108" s="193" t="s">
        <v>81</v>
      </c>
      <c r="AY108" s="19" t="s">
        <v>130</v>
      </c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19" t="s">
        <v>79</v>
      </c>
      <c r="BK108" s="194">
        <f>ROUND(I108*H108,2)</f>
        <v>0</v>
      </c>
      <c r="BL108" s="19" t="s">
        <v>136</v>
      </c>
      <c r="BM108" s="193" t="s">
        <v>546</v>
      </c>
    </row>
    <row r="109" spans="1:65" s="2" customFormat="1" ht="11.25">
      <c r="A109" s="36"/>
      <c r="B109" s="37"/>
      <c r="C109" s="38"/>
      <c r="D109" s="195" t="s">
        <v>138</v>
      </c>
      <c r="E109" s="38"/>
      <c r="F109" s="196" t="s">
        <v>547</v>
      </c>
      <c r="G109" s="38"/>
      <c r="H109" s="38"/>
      <c r="I109" s="197"/>
      <c r="J109" s="38"/>
      <c r="K109" s="38"/>
      <c r="L109" s="41"/>
      <c r="M109" s="198"/>
      <c r="N109" s="199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138</v>
      </c>
      <c r="AU109" s="19" t="s">
        <v>81</v>
      </c>
    </row>
    <row r="110" spans="1:65" s="13" customFormat="1" ht="11.25">
      <c r="B110" s="200"/>
      <c r="C110" s="201"/>
      <c r="D110" s="202" t="s">
        <v>140</v>
      </c>
      <c r="E110" s="203" t="s">
        <v>19</v>
      </c>
      <c r="F110" s="204" t="s">
        <v>543</v>
      </c>
      <c r="G110" s="201"/>
      <c r="H110" s="203" t="s">
        <v>19</v>
      </c>
      <c r="I110" s="205"/>
      <c r="J110" s="201"/>
      <c r="K110" s="201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140</v>
      </c>
      <c r="AU110" s="210" t="s">
        <v>81</v>
      </c>
      <c r="AV110" s="13" t="s">
        <v>79</v>
      </c>
      <c r="AW110" s="13" t="s">
        <v>34</v>
      </c>
      <c r="AX110" s="13" t="s">
        <v>72</v>
      </c>
      <c r="AY110" s="210" t="s">
        <v>130</v>
      </c>
    </row>
    <row r="111" spans="1:65" s="14" customFormat="1" ht="11.25">
      <c r="B111" s="211"/>
      <c r="C111" s="212"/>
      <c r="D111" s="202" t="s">
        <v>140</v>
      </c>
      <c r="E111" s="213" t="s">
        <v>19</v>
      </c>
      <c r="F111" s="214" t="s">
        <v>151</v>
      </c>
      <c r="G111" s="212"/>
      <c r="H111" s="215">
        <v>3</v>
      </c>
      <c r="I111" s="216"/>
      <c r="J111" s="212"/>
      <c r="K111" s="212"/>
      <c r="L111" s="217"/>
      <c r="M111" s="218"/>
      <c r="N111" s="219"/>
      <c r="O111" s="219"/>
      <c r="P111" s="219"/>
      <c r="Q111" s="219"/>
      <c r="R111" s="219"/>
      <c r="S111" s="219"/>
      <c r="T111" s="220"/>
      <c r="AT111" s="221" t="s">
        <v>140</v>
      </c>
      <c r="AU111" s="221" t="s">
        <v>81</v>
      </c>
      <c r="AV111" s="14" t="s">
        <v>81</v>
      </c>
      <c r="AW111" s="14" t="s">
        <v>34</v>
      </c>
      <c r="AX111" s="14" t="s">
        <v>72</v>
      </c>
      <c r="AY111" s="221" t="s">
        <v>130</v>
      </c>
    </row>
    <row r="112" spans="1:65" s="15" customFormat="1" ht="11.25">
      <c r="B112" s="222"/>
      <c r="C112" s="223"/>
      <c r="D112" s="202" t="s">
        <v>140</v>
      </c>
      <c r="E112" s="224" t="s">
        <v>19</v>
      </c>
      <c r="F112" s="225" t="s">
        <v>144</v>
      </c>
      <c r="G112" s="223"/>
      <c r="H112" s="226">
        <v>3</v>
      </c>
      <c r="I112" s="227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AT112" s="232" t="s">
        <v>140</v>
      </c>
      <c r="AU112" s="232" t="s">
        <v>81</v>
      </c>
      <c r="AV112" s="15" t="s">
        <v>136</v>
      </c>
      <c r="AW112" s="15" t="s">
        <v>34</v>
      </c>
      <c r="AX112" s="15" t="s">
        <v>79</v>
      </c>
      <c r="AY112" s="232" t="s">
        <v>130</v>
      </c>
    </row>
    <row r="113" spans="1:65" s="2" customFormat="1" ht="21.75" customHeight="1">
      <c r="A113" s="36"/>
      <c r="B113" s="37"/>
      <c r="C113" s="181" t="s">
        <v>151</v>
      </c>
      <c r="D113" s="181" t="s">
        <v>132</v>
      </c>
      <c r="E113" s="182" t="s">
        <v>548</v>
      </c>
      <c r="F113" s="183" t="s">
        <v>549</v>
      </c>
      <c r="G113" s="184" t="s">
        <v>540</v>
      </c>
      <c r="H113" s="185">
        <v>2</v>
      </c>
      <c r="I113" s="186"/>
      <c r="J113" s="187">
        <f>ROUND(I113*H113,2)</f>
        <v>0</v>
      </c>
      <c r="K113" s="188"/>
      <c r="L113" s="41"/>
      <c r="M113" s="189" t="s">
        <v>19</v>
      </c>
      <c r="N113" s="190" t="s">
        <v>43</v>
      </c>
      <c r="O113" s="66"/>
      <c r="P113" s="191">
        <f>O113*H113</f>
        <v>0</v>
      </c>
      <c r="Q113" s="191">
        <v>0</v>
      </c>
      <c r="R113" s="191">
        <f>Q113*H113</f>
        <v>0</v>
      </c>
      <c r="S113" s="191">
        <v>0</v>
      </c>
      <c r="T113" s="19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3" t="s">
        <v>136</v>
      </c>
      <c r="AT113" s="193" t="s">
        <v>132</v>
      </c>
      <c r="AU113" s="193" t="s">
        <v>81</v>
      </c>
      <c r="AY113" s="19" t="s">
        <v>130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19" t="s">
        <v>79</v>
      </c>
      <c r="BK113" s="194">
        <f>ROUND(I113*H113,2)</f>
        <v>0</v>
      </c>
      <c r="BL113" s="19" t="s">
        <v>136</v>
      </c>
      <c r="BM113" s="193" t="s">
        <v>550</v>
      </c>
    </row>
    <row r="114" spans="1:65" s="2" customFormat="1" ht="11.25">
      <c r="A114" s="36"/>
      <c r="B114" s="37"/>
      <c r="C114" s="38"/>
      <c r="D114" s="195" t="s">
        <v>138</v>
      </c>
      <c r="E114" s="38"/>
      <c r="F114" s="196" t="s">
        <v>551</v>
      </c>
      <c r="G114" s="38"/>
      <c r="H114" s="38"/>
      <c r="I114" s="197"/>
      <c r="J114" s="38"/>
      <c r="K114" s="38"/>
      <c r="L114" s="41"/>
      <c r="M114" s="198"/>
      <c r="N114" s="199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138</v>
      </c>
      <c r="AU114" s="19" t="s">
        <v>81</v>
      </c>
    </row>
    <row r="115" spans="1:65" s="13" customFormat="1" ht="11.25">
      <c r="B115" s="200"/>
      <c r="C115" s="201"/>
      <c r="D115" s="202" t="s">
        <v>140</v>
      </c>
      <c r="E115" s="203" t="s">
        <v>19</v>
      </c>
      <c r="F115" s="204" t="s">
        <v>543</v>
      </c>
      <c r="G115" s="201"/>
      <c r="H115" s="203" t="s">
        <v>19</v>
      </c>
      <c r="I115" s="205"/>
      <c r="J115" s="201"/>
      <c r="K115" s="201"/>
      <c r="L115" s="206"/>
      <c r="M115" s="207"/>
      <c r="N115" s="208"/>
      <c r="O115" s="208"/>
      <c r="P115" s="208"/>
      <c r="Q115" s="208"/>
      <c r="R115" s="208"/>
      <c r="S115" s="208"/>
      <c r="T115" s="209"/>
      <c r="AT115" s="210" t="s">
        <v>140</v>
      </c>
      <c r="AU115" s="210" t="s">
        <v>81</v>
      </c>
      <c r="AV115" s="13" t="s">
        <v>79</v>
      </c>
      <c r="AW115" s="13" t="s">
        <v>34</v>
      </c>
      <c r="AX115" s="13" t="s">
        <v>72</v>
      </c>
      <c r="AY115" s="210" t="s">
        <v>130</v>
      </c>
    </row>
    <row r="116" spans="1:65" s="14" customFormat="1" ht="11.25">
      <c r="B116" s="211"/>
      <c r="C116" s="212"/>
      <c r="D116" s="202" t="s">
        <v>140</v>
      </c>
      <c r="E116" s="213" t="s">
        <v>19</v>
      </c>
      <c r="F116" s="214" t="s">
        <v>81</v>
      </c>
      <c r="G116" s="212"/>
      <c r="H116" s="215">
        <v>2</v>
      </c>
      <c r="I116" s="216"/>
      <c r="J116" s="212"/>
      <c r="K116" s="212"/>
      <c r="L116" s="217"/>
      <c r="M116" s="218"/>
      <c r="N116" s="219"/>
      <c r="O116" s="219"/>
      <c r="P116" s="219"/>
      <c r="Q116" s="219"/>
      <c r="R116" s="219"/>
      <c r="S116" s="219"/>
      <c r="T116" s="220"/>
      <c r="AT116" s="221" t="s">
        <v>140</v>
      </c>
      <c r="AU116" s="221" t="s">
        <v>81</v>
      </c>
      <c r="AV116" s="14" t="s">
        <v>81</v>
      </c>
      <c r="AW116" s="14" t="s">
        <v>34</v>
      </c>
      <c r="AX116" s="14" t="s">
        <v>72</v>
      </c>
      <c r="AY116" s="221" t="s">
        <v>130</v>
      </c>
    </row>
    <row r="117" spans="1:65" s="15" customFormat="1" ht="11.25">
      <c r="B117" s="222"/>
      <c r="C117" s="223"/>
      <c r="D117" s="202" t="s">
        <v>140</v>
      </c>
      <c r="E117" s="224" t="s">
        <v>19</v>
      </c>
      <c r="F117" s="225" t="s">
        <v>144</v>
      </c>
      <c r="G117" s="223"/>
      <c r="H117" s="226">
        <v>2</v>
      </c>
      <c r="I117" s="227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AT117" s="232" t="s">
        <v>140</v>
      </c>
      <c r="AU117" s="232" t="s">
        <v>81</v>
      </c>
      <c r="AV117" s="15" t="s">
        <v>136</v>
      </c>
      <c r="AW117" s="15" t="s">
        <v>34</v>
      </c>
      <c r="AX117" s="15" t="s">
        <v>79</v>
      </c>
      <c r="AY117" s="232" t="s">
        <v>130</v>
      </c>
    </row>
    <row r="118" spans="1:65" s="2" customFormat="1" ht="21.75" customHeight="1">
      <c r="A118" s="36"/>
      <c r="B118" s="37"/>
      <c r="C118" s="181" t="s">
        <v>136</v>
      </c>
      <c r="D118" s="181" t="s">
        <v>132</v>
      </c>
      <c r="E118" s="182" t="s">
        <v>552</v>
      </c>
      <c r="F118" s="183" t="s">
        <v>553</v>
      </c>
      <c r="G118" s="184" t="s">
        <v>540</v>
      </c>
      <c r="H118" s="185">
        <v>3</v>
      </c>
      <c r="I118" s="186"/>
      <c r="J118" s="187">
        <f>ROUND(I118*H118,2)</f>
        <v>0</v>
      </c>
      <c r="K118" s="188"/>
      <c r="L118" s="41"/>
      <c r="M118" s="189" t="s">
        <v>19</v>
      </c>
      <c r="N118" s="190" t="s">
        <v>43</v>
      </c>
      <c r="O118" s="66"/>
      <c r="P118" s="191">
        <f>O118*H118</f>
        <v>0</v>
      </c>
      <c r="Q118" s="191">
        <v>0</v>
      </c>
      <c r="R118" s="191">
        <f>Q118*H118</f>
        <v>0</v>
      </c>
      <c r="S118" s="191">
        <v>0</v>
      </c>
      <c r="T118" s="192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3" t="s">
        <v>136</v>
      </c>
      <c r="AT118" s="193" t="s">
        <v>132</v>
      </c>
      <c r="AU118" s="193" t="s">
        <v>81</v>
      </c>
      <c r="AY118" s="19" t="s">
        <v>130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19" t="s">
        <v>79</v>
      </c>
      <c r="BK118" s="194">
        <f>ROUND(I118*H118,2)</f>
        <v>0</v>
      </c>
      <c r="BL118" s="19" t="s">
        <v>136</v>
      </c>
      <c r="BM118" s="193" t="s">
        <v>554</v>
      </c>
    </row>
    <row r="119" spans="1:65" s="2" customFormat="1" ht="11.25">
      <c r="A119" s="36"/>
      <c r="B119" s="37"/>
      <c r="C119" s="38"/>
      <c r="D119" s="195" t="s">
        <v>138</v>
      </c>
      <c r="E119" s="38"/>
      <c r="F119" s="196" t="s">
        <v>555</v>
      </c>
      <c r="G119" s="38"/>
      <c r="H119" s="38"/>
      <c r="I119" s="197"/>
      <c r="J119" s="38"/>
      <c r="K119" s="38"/>
      <c r="L119" s="41"/>
      <c r="M119" s="198"/>
      <c r="N119" s="199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138</v>
      </c>
      <c r="AU119" s="19" t="s">
        <v>81</v>
      </c>
    </row>
    <row r="120" spans="1:65" s="13" customFormat="1" ht="11.25">
      <c r="B120" s="200"/>
      <c r="C120" s="201"/>
      <c r="D120" s="202" t="s">
        <v>140</v>
      </c>
      <c r="E120" s="203" t="s">
        <v>19</v>
      </c>
      <c r="F120" s="204" t="s">
        <v>543</v>
      </c>
      <c r="G120" s="201"/>
      <c r="H120" s="203" t="s">
        <v>19</v>
      </c>
      <c r="I120" s="205"/>
      <c r="J120" s="201"/>
      <c r="K120" s="201"/>
      <c r="L120" s="206"/>
      <c r="M120" s="207"/>
      <c r="N120" s="208"/>
      <c r="O120" s="208"/>
      <c r="P120" s="208"/>
      <c r="Q120" s="208"/>
      <c r="R120" s="208"/>
      <c r="S120" s="208"/>
      <c r="T120" s="209"/>
      <c r="AT120" s="210" t="s">
        <v>140</v>
      </c>
      <c r="AU120" s="210" t="s">
        <v>81</v>
      </c>
      <c r="AV120" s="13" t="s">
        <v>79</v>
      </c>
      <c r="AW120" s="13" t="s">
        <v>34</v>
      </c>
      <c r="AX120" s="13" t="s">
        <v>72</v>
      </c>
      <c r="AY120" s="210" t="s">
        <v>130</v>
      </c>
    </row>
    <row r="121" spans="1:65" s="14" customFormat="1" ht="11.25">
      <c r="B121" s="211"/>
      <c r="C121" s="212"/>
      <c r="D121" s="202" t="s">
        <v>140</v>
      </c>
      <c r="E121" s="213" t="s">
        <v>19</v>
      </c>
      <c r="F121" s="214" t="s">
        <v>151</v>
      </c>
      <c r="G121" s="212"/>
      <c r="H121" s="215">
        <v>3</v>
      </c>
      <c r="I121" s="216"/>
      <c r="J121" s="212"/>
      <c r="K121" s="212"/>
      <c r="L121" s="217"/>
      <c r="M121" s="218"/>
      <c r="N121" s="219"/>
      <c r="O121" s="219"/>
      <c r="P121" s="219"/>
      <c r="Q121" s="219"/>
      <c r="R121" s="219"/>
      <c r="S121" s="219"/>
      <c r="T121" s="220"/>
      <c r="AT121" s="221" t="s">
        <v>140</v>
      </c>
      <c r="AU121" s="221" t="s">
        <v>81</v>
      </c>
      <c r="AV121" s="14" t="s">
        <v>81</v>
      </c>
      <c r="AW121" s="14" t="s">
        <v>34</v>
      </c>
      <c r="AX121" s="14" t="s">
        <v>72</v>
      </c>
      <c r="AY121" s="221" t="s">
        <v>130</v>
      </c>
    </row>
    <row r="122" spans="1:65" s="15" customFormat="1" ht="11.25">
      <c r="B122" s="222"/>
      <c r="C122" s="223"/>
      <c r="D122" s="202" t="s">
        <v>140</v>
      </c>
      <c r="E122" s="224" t="s">
        <v>19</v>
      </c>
      <c r="F122" s="225" t="s">
        <v>144</v>
      </c>
      <c r="G122" s="223"/>
      <c r="H122" s="226">
        <v>3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AT122" s="232" t="s">
        <v>140</v>
      </c>
      <c r="AU122" s="232" t="s">
        <v>81</v>
      </c>
      <c r="AV122" s="15" t="s">
        <v>136</v>
      </c>
      <c r="AW122" s="15" t="s">
        <v>34</v>
      </c>
      <c r="AX122" s="15" t="s">
        <v>79</v>
      </c>
      <c r="AY122" s="232" t="s">
        <v>130</v>
      </c>
    </row>
    <row r="123" spans="1:65" s="2" customFormat="1" ht="37.9" customHeight="1">
      <c r="A123" s="36"/>
      <c r="B123" s="37"/>
      <c r="C123" s="181" t="s">
        <v>168</v>
      </c>
      <c r="D123" s="181" t="s">
        <v>132</v>
      </c>
      <c r="E123" s="182" t="s">
        <v>556</v>
      </c>
      <c r="F123" s="183" t="s">
        <v>557</v>
      </c>
      <c r="G123" s="184" t="s">
        <v>154</v>
      </c>
      <c r="H123" s="185">
        <v>11.52</v>
      </c>
      <c r="I123" s="186"/>
      <c r="J123" s="187">
        <f>ROUND(I123*H123,2)</f>
        <v>0</v>
      </c>
      <c r="K123" s="188"/>
      <c r="L123" s="41"/>
      <c r="M123" s="189" t="s">
        <v>19</v>
      </c>
      <c r="N123" s="190" t="s">
        <v>43</v>
      </c>
      <c r="O123" s="66"/>
      <c r="P123" s="191">
        <f>O123*H123</f>
        <v>0</v>
      </c>
      <c r="Q123" s="191">
        <v>0</v>
      </c>
      <c r="R123" s="191">
        <f>Q123*H123</f>
        <v>0</v>
      </c>
      <c r="S123" s="191">
        <v>0.28999999999999998</v>
      </c>
      <c r="T123" s="192">
        <f>S123*H123</f>
        <v>3.3407999999999998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3" t="s">
        <v>136</v>
      </c>
      <c r="AT123" s="193" t="s">
        <v>132</v>
      </c>
      <c r="AU123" s="193" t="s">
        <v>81</v>
      </c>
      <c r="AY123" s="19" t="s">
        <v>130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9" t="s">
        <v>79</v>
      </c>
      <c r="BK123" s="194">
        <f>ROUND(I123*H123,2)</f>
        <v>0</v>
      </c>
      <c r="BL123" s="19" t="s">
        <v>136</v>
      </c>
      <c r="BM123" s="193" t="s">
        <v>558</v>
      </c>
    </row>
    <row r="124" spans="1:65" s="2" customFormat="1" ht="11.25">
      <c r="A124" s="36"/>
      <c r="B124" s="37"/>
      <c r="C124" s="38"/>
      <c r="D124" s="195" t="s">
        <v>138</v>
      </c>
      <c r="E124" s="38"/>
      <c r="F124" s="196" t="s">
        <v>559</v>
      </c>
      <c r="G124" s="38"/>
      <c r="H124" s="38"/>
      <c r="I124" s="197"/>
      <c r="J124" s="38"/>
      <c r="K124" s="38"/>
      <c r="L124" s="41"/>
      <c r="M124" s="198"/>
      <c r="N124" s="199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138</v>
      </c>
      <c r="AU124" s="19" t="s">
        <v>81</v>
      </c>
    </row>
    <row r="125" spans="1:65" s="13" customFormat="1" ht="11.25">
      <c r="B125" s="200"/>
      <c r="C125" s="201"/>
      <c r="D125" s="202" t="s">
        <v>140</v>
      </c>
      <c r="E125" s="203" t="s">
        <v>19</v>
      </c>
      <c r="F125" s="204" t="s">
        <v>560</v>
      </c>
      <c r="G125" s="201"/>
      <c r="H125" s="203" t="s">
        <v>19</v>
      </c>
      <c r="I125" s="205"/>
      <c r="J125" s="201"/>
      <c r="K125" s="201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140</v>
      </c>
      <c r="AU125" s="210" t="s">
        <v>81</v>
      </c>
      <c r="AV125" s="13" t="s">
        <v>79</v>
      </c>
      <c r="AW125" s="13" t="s">
        <v>34</v>
      </c>
      <c r="AX125" s="13" t="s">
        <v>72</v>
      </c>
      <c r="AY125" s="210" t="s">
        <v>130</v>
      </c>
    </row>
    <row r="126" spans="1:65" s="13" customFormat="1" ht="11.25">
      <c r="B126" s="200"/>
      <c r="C126" s="201"/>
      <c r="D126" s="202" t="s">
        <v>140</v>
      </c>
      <c r="E126" s="203" t="s">
        <v>19</v>
      </c>
      <c r="F126" s="204" t="s">
        <v>561</v>
      </c>
      <c r="G126" s="201"/>
      <c r="H126" s="203" t="s">
        <v>19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140</v>
      </c>
      <c r="AU126" s="210" t="s">
        <v>81</v>
      </c>
      <c r="AV126" s="13" t="s">
        <v>79</v>
      </c>
      <c r="AW126" s="13" t="s">
        <v>34</v>
      </c>
      <c r="AX126" s="13" t="s">
        <v>72</v>
      </c>
      <c r="AY126" s="210" t="s">
        <v>130</v>
      </c>
    </row>
    <row r="127" spans="1:65" s="14" customFormat="1" ht="11.25">
      <c r="B127" s="211"/>
      <c r="C127" s="212"/>
      <c r="D127" s="202" t="s">
        <v>140</v>
      </c>
      <c r="E127" s="213" t="s">
        <v>19</v>
      </c>
      <c r="F127" s="214" t="s">
        <v>562</v>
      </c>
      <c r="G127" s="212"/>
      <c r="H127" s="215">
        <v>11.52</v>
      </c>
      <c r="I127" s="216"/>
      <c r="J127" s="212"/>
      <c r="K127" s="212"/>
      <c r="L127" s="217"/>
      <c r="M127" s="218"/>
      <c r="N127" s="219"/>
      <c r="O127" s="219"/>
      <c r="P127" s="219"/>
      <c r="Q127" s="219"/>
      <c r="R127" s="219"/>
      <c r="S127" s="219"/>
      <c r="T127" s="220"/>
      <c r="AT127" s="221" t="s">
        <v>140</v>
      </c>
      <c r="AU127" s="221" t="s">
        <v>81</v>
      </c>
      <c r="AV127" s="14" t="s">
        <v>81</v>
      </c>
      <c r="AW127" s="14" t="s">
        <v>34</v>
      </c>
      <c r="AX127" s="14" t="s">
        <v>72</v>
      </c>
      <c r="AY127" s="221" t="s">
        <v>130</v>
      </c>
    </row>
    <row r="128" spans="1:65" s="15" customFormat="1" ht="11.25">
      <c r="B128" s="222"/>
      <c r="C128" s="223"/>
      <c r="D128" s="202" t="s">
        <v>140</v>
      </c>
      <c r="E128" s="224" t="s">
        <v>19</v>
      </c>
      <c r="F128" s="225" t="s">
        <v>144</v>
      </c>
      <c r="G128" s="223"/>
      <c r="H128" s="226">
        <v>11.52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AT128" s="232" t="s">
        <v>140</v>
      </c>
      <c r="AU128" s="232" t="s">
        <v>81</v>
      </c>
      <c r="AV128" s="15" t="s">
        <v>136</v>
      </c>
      <c r="AW128" s="15" t="s">
        <v>34</v>
      </c>
      <c r="AX128" s="15" t="s">
        <v>79</v>
      </c>
      <c r="AY128" s="232" t="s">
        <v>130</v>
      </c>
    </row>
    <row r="129" spans="1:65" s="2" customFormat="1" ht="33" customHeight="1">
      <c r="A129" s="36"/>
      <c r="B129" s="37"/>
      <c r="C129" s="181" t="s">
        <v>185</v>
      </c>
      <c r="D129" s="181" t="s">
        <v>132</v>
      </c>
      <c r="E129" s="182" t="s">
        <v>563</v>
      </c>
      <c r="F129" s="183" t="s">
        <v>564</v>
      </c>
      <c r="G129" s="184" t="s">
        <v>154</v>
      </c>
      <c r="H129" s="185">
        <v>11.52</v>
      </c>
      <c r="I129" s="186"/>
      <c r="J129" s="187">
        <f>ROUND(I129*H129,2)</f>
        <v>0</v>
      </c>
      <c r="K129" s="188"/>
      <c r="L129" s="41"/>
      <c r="M129" s="189" t="s">
        <v>19</v>
      </c>
      <c r="N129" s="190" t="s">
        <v>43</v>
      </c>
      <c r="O129" s="66"/>
      <c r="P129" s="191">
        <f>O129*H129</f>
        <v>0</v>
      </c>
      <c r="Q129" s="191">
        <v>0</v>
      </c>
      <c r="R129" s="191">
        <f>Q129*H129</f>
        <v>0</v>
      </c>
      <c r="S129" s="191">
        <v>9.8000000000000004E-2</v>
      </c>
      <c r="T129" s="192">
        <f>S129*H129</f>
        <v>1.12896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3" t="s">
        <v>136</v>
      </c>
      <c r="AT129" s="193" t="s">
        <v>132</v>
      </c>
      <c r="AU129" s="193" t="s">
        <v>81</v>
      </c>
      <c r="AY129" s="19" t="s">
        <v>130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9" t="s">
        <v>79</v>
      </c>
      <c r="BK129" s="194">
        <f>ROUND(I129*H129,2)</f>
        <v>0</v>
      </c>
      <c r="BL129" s="19" t="s">
        <v>136</v>
      </c>
      <c r="BM129" s="193" t="s">
        <v>565</v>
      </c>
    </row>
    <row r="130" spans="1:65" s="2" customFormat="1" ht="11.25">
      <c r="A130" s="36"/>
      <c r="B130" s="37"/>
      <c r="C130" s="38"/>
      <c r="D130" s="195" t="s">
        <v>138</v>
      </c>
      <c r="E130" s="38"/>
      <c r="F130" s="196" t="s">
        <v>566</v>
      </c>
      <c r="G130" s="38"/>
      <c r="H130" s="38"/>
      <c r="I130" s="197"/>
      <c r="J130" s="38"/>
      <c r="K130" s="38"/>
      <c r="L130" s="41"/>
      <c r="M130" s="198"/>
      <c r="N130" s="199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138</v>
      </c>
      <c r="AU130" s="19" t="s">
        <v>81</v>
      </c>
    </row>
    <row r="131" spans="1:65" s="13" customFormat="1" ht="11.25">
      <c r="B131" s="200"/>
      <c r="C131" s="201"/>
      <c r="D131" s="202" t="s">
        <v>140</v>
      </c>
      <c r="E131" s="203" t="s">
        <v>19</v>
      </c>
      <c r="F131" s="204" t="s">
        <v>560</v>
      </c>
      <c r="G131" s="201"/>
      <c r="H131" s="203" t="s">
        <v>19</v>
      </c>
      <c r="I131" s="205"/>
      <c r="J131" s="201"/>
      <c r="K131" s="201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140</v>
      </c>
      <c r="AU131" s="210" t="s">
        <v>81</v>
      </c>
      <c r="AV131" s="13" t="s">
        <v>79</v>
      </c>
      <c r="AW131" s="13" t="s">
        <v>34</v>
      </c>
      <c r="AX131" s="13" t="s">
        <v>72</v>
      </c>
      <c r="AY131" s="210" t="s">
        <v>130</v>
      </c>
    </row>
    <row r="132" spans="1:65" s="13" customFormat="1" ht="11.25">
      <c r="B132" s="200"/>
      <c r="C132" s="201"/>
      <c r="D132" s="202" t="s">
        <v>140</v>
      </c>
      <c r="E132" s="203" t="s">
        <v>19</v>
      </c>
      <c r="F132" s="204" t="s">
        <v>561</v>
      </c>
      <c r="G132" s="201"/>
      <c r="H132" s="203" t="s">
        <v>19</v>
      </c>
      <c r="I132" s="205"/>
      <c r="J132" s="201"/>
      <c r="K132" s="201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140</v>
      </c>
      <c r="AU132" s="210" t="s">
        <v>81</v>
      </c>
      <c r="AV132" s="13" t="s">
        <v>79</v>
      </c>
      <c r="AW132" s="13" t="s">
        <v>34</v>
      </c>
      <c r="AX132" s="13" t="s">
        <v>72</v>
      </c>
      <c r="AY132" s="210" t="s">
        <v>130</v>
      </c>
    </row>
    <row r="133" spans="1:65" s="14" customFormat="1" ht="11.25">
      <c r="B133" s="211"/>
      <c r="C133" s="212"/>
      <c r="D133" s="202" t="s">
        <v>140</v>
      </c>
      <c r="E133" s="213" t="s">
        <v>19</v>
      </c>
      <c r="F133" s="214" t="s">
        <v>562</v>
      </c>
      <c r="G133" s="212"/>
      <c r="H133" s="215">
        <v>11.52</v>
      </c>
      <c r="I133" s="216"/>
      <c r="J133" s="212"/>
      <c r="K133" s="212"/>
      <c r="L133" s="217"/>
      <c r="M133" s="218"/>
      <c r="N133" s="219"/>
      <c r="O133" s="219"/>
      <c r="P133" s="219"/>
      <c r="Q133" s="219"/>
      <c r="R133" s="219"/>
      <c r="S133" s="219"/>
      <c r="T133" s="220"/>
      <c r="AT133" s="221" t="s">
        <v>140</v>
      </c>
      <c r="AU133" s="221" t="s">
        <v>81</v>
      </c>
      <c r="AV133" s="14" t="s">
        <v>81</v>
      </c>
      <c r="AW133" s="14" t="s">
        <v>34</v>
      </c>
      <c r="AX133" s="14" t="s">
        <v>72</v>
      </c>
      <c r="AY133" s="221" t="s">
        <v>130</v>
      </c>
    </row>
    <row r="134" spans="1:65" s="15" customFormat="1" ht="11.25">
      <c r="B134" s="222"/>
      <c r="C134" s="223"/>
      <c r="D134" s="202" t="s">
        <v>140</v>
      </c>
      <c r="E134" s="224" t="s">
        <v>19</v>
      </c>
      <c r="F134" s="225" t="s">
        <v>144</v>
      </c>
      <c r="G134" s="223"/>
      <c r="H134" s="226">
        <v>11.52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AT134" s="232" t="s">
        <v>140</v>
      </c>
      <c r="AU134" s="232" t="s">
        <v>81</v>
      </c>
      <c r="AV134" s="15" t="s">
        <v>136</v>
      </c>
      <c r="AW134" s="15" t="s">
        <v>34</v>
      </c>
      <c r="AX134" s="15" t="s">
        <v>79</v>
      </c>
      <c r="AY134" s="232" t="s">
        <v>130</v>
      </c>
    </row>
    <row r="135" spans="1:65" s="2" customFormat="1" ht="33" customHeight="1">
      <c r="A135" s="36"/>
      <c r="B135" s="37"/>
      <c r="C135" s="181" t="s">
        <v>193</v>
      </c>
      <c r="D135" s="181" t="s">
        <v>132</v>
      </c>
      <c r="E135" s="182" t="s">
        <v>567</v>
      </c>
      <c r="F135" s="183" t="s">
        <v>568</v>
      </c>
      <c r="G135" s="184" t="s">
        <v>154</v>
      </c>
      <c r="H135" s="185">
        <v>11.52</v>
      </c>
      <c r="I135" s="186"/>
      <c r="J135" s="187">
        <f>ROUND(I135*H135,2)</f>
        <v>0</v>
      </c>
      <c r="K135" s="188"/>
      <c r="L135" s="41"/>
      <c r="M135" s="189" t="s">
        <v>19</v>
      </c>
      <c r="N135" s="190" t="s">
        <v>43</v>
      </c>
      <c r="O135" s="66"/>
      <c r="P135" s="191">
        <f>O135*H135</f>
        <v>0</v>
      </c>
      <c r="Q135" s="191">
        <v>0</v>
      </c>
      <c r="R135" s="191">
        <f>Q135*H135</f>
        <v>0</v>
      </c>
      <c r="S135" s="191">
        <v>0.22</v>
      </c>
      <c r="T135" s="192">
        <f>S135*H135</f>
        <v>2.5343999999999998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3" t="s">
        <v>136</v>
      </c>
      <c r="AT135" s="193" t="s">
        <v>132</v>
      </c>
      <c r="AU135" s="193" t="s">
        <v>81</v>
      </c>
      <c r="AY135" s="19" t="s">
        <v>130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9" t="s">
        <v>79</v>
      </c>
      <c r="BK135" s="194">
        <f>ROUND(I135*H135,2)</f>
        <v>0</v>
      </c>
      <c r="BL135" s="19" t="s">
        <v>136</v>
      </c>
      <c r="BM135" s="193" t="s">
        <v>569</v>
      </c>
    </row>
    <row r="136" spans="1:65" s="2" customFormat="1" ht="11.25">
      <c r="A136" s="36"/>
      <c r="B136" s="37"/>
      <c r="C136" s="38"/>
      <c r="D136" s="195" t="s">
        <v>138</v>
      </c>
      <c r="E136" s="38"/>
      <c r="F136" s="196" t="s">
        <v>570</v>
      </c>
      <c r="G136" s="38"/>
      <c r="H136" s="38"/>
      <c r="I136" s="197"/>
      <c r="J136" s="38"/>
      <c r="K136" s="38"/>
      <c r="L136" s="41"/>
      <c r="M136" s="198"/>
      <c r="N136" s="199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138</v>
      </c>
      <c r="AU136" s="19" t="s">
        <v>81</v>
      </c>
    </row>
    <row r="137" spans="1:65" s="13" customFormat="1" ht="11.25">
      <c r="B137" s="200"/>
      <c r="C137" s="201"/>
      <c r="D137" s="202" t="s">
        <v>140</v>
      </c>
      <c r="E137" s="203" t="s">
        <v>19</v>
      </c>
      <c r="F137" s="204" t="s">
        <v>560</v>
      </c>
      <c r="G137" s="201"/>
      <c r="H137" s="203" t="s">
        <v>19</v>
      </c>
      <c r="I137" s="205"/>
      <c r="J137" s="201"/>
      <c r="K137" s="201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140</v>
      </c>
      <c r="AU137" s="210" t="s">
        <v>81</v>
      </c>
      <c r="AV137" s="13" t="s">
        <v>79</v>
      </c>
      <c r="AW137" s="13" t="s">
        <v>34</v>
      </c>
      <c r="AX137" s="13" t="s">
        <v>72</v>
      </c>
      <c r="AY137" s="210" t="s">
        <v>130</v>
      </c>
    </row>
    <row r="138" spans="1:65" s="13" customFormat="1" ht="11.25">
      <c r="B138" s="200"/>
      <c r="C138" s="201"/>
      <c r="D138" s="202" t="s">
        <v>140</v>
      </c>
      <c r="E138" s="203" t="s">
        <v>19</v>
      </c>
      <c r="F138" s="204" t="s">
        <v>561</v>
      </c>
      <c r="G138" s="201"/>
      <c r="H138" s="203" t="s">
        <v>19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140</v>
      </c>
      <c r="AU138" s="210" t="s">
        <v>81</v>
      </c>
      <c r="AV138" s="13" t="s">
        <v>79</v>
      </c>
      <c r="AW138" s="13" t="s">
        <v>34</v>
      </c>
      <c r="AX138" s="13" t="s">
        <v>72</v>
      </c>
      <c r="AY138" s="210" t="s">
        <v>130</v>
      </c>
    </row>
    <row r="139" spans="1:65" s="14" customFormat="1" ht="11.25">
      <c r="B139" s="211"/>
      <c r="C139" s="212"/>
      <c r="D139" s="202" t="s">
        <v>140</v>
      </c>
      <c r="E139" s="213" t="s">
        <v>19</v>
      </c>
      <c r="F139" s="214" t="s">
        <v>562</v>
      </c>
      <c r="G139" s="212"/>
      <c r="H139" s="215">
        <v>11.52</v>
      </c>
      <c r="I139" s="216"/>
      <c r="J139" s="212"/>
      <c r="K139" s="212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140</v>
      </c>
      <c r="AU139" s="221" t="s">
        <v>81</v>
      </c>
      <c r="AV139" s="14" t="s">
        <v>81</v>
      </c>
      <c r="AW139" s="14" t="s">
        <v>34</v>
      </c>
      <c r="AX139" s="14" t="s">
        <v>72</v>
      </c>
      <c r="AY139" s="221" t="s">
        <v>130</v>
      </c>
    </row>
    <row r="140" spans="1:65" s="15" customFormat="1" ht="11.25">
      <c r="B140" s="222"/>
      <c r="C140" s="223"/>
      <c r="D140" s="202" t="s">
        <v>140</v>
      </c>
      <c r="E140" s="224" t="s">
        <v>19</v>
      </c>
      <c r="F140" s="225" t="s">
        <v>144</v>
      </c>
      <c r="G140" s="223"/>
      <c r="H140" s="226">
        <v>11.52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140</v>
      </c>
      <c r="AU140" s="232" t="s">
        <v>81</v>
      </c>
      <c r="AV140" s="15" t="s">
        <v>136</v>
      </c>
      <c r="AW140" s="15" t="s">
        <v>34</v>
      </c>
      <c r="AX140" s="15" t="s">
        <v>79</v>
      </c>
      <c r="AY140" s="232" t="s">
        <v>130</v>
      </c>
    </row>
    <row r="141" spans="1:65" s="2" customFormat="1" ht="16.5" customHeight="1">
      <c r="A141" s="36"/>
      <c r="B141" s="37"/>
      <c r="C141" s="181" t="s">
        <v>200</v>
      </c>
      <c r="D141" s="181" t="s">
        <v>132</v>
      </c>
      <c r="E141" s="182" t="s">
        <v>133</v>
      </c>
      <c r="F141" s="183" t="s">
        <v>134</v>
      </c>
      <c r="G141" s="184" t="s">
        <v>135</v>
      </c>
      <c r="H141" s="185">
        <v>250</v>
      </c>
      <c r="I141" s="186"/>
      <c r="J141" s="187">
        <f>ROUND(I141*H141,2)</f>
        <v>0</v>
      </c>
      <c r="K141" s="188"/>
      <c r="L141" s="41"/>
      <c r="M141" s="189" t="s">
        <v>19</v>
      </c>
      <c r="N141" s="190" t="s">
        <v>43</v>
      </c>
      <c r="O141" s="66"/>
      <c r="P141" s="191">
        <f>O141*H141</f>
        <v>0</v>
      </c>
      <c r="Q141" s="191">
        <v>3.0000000000000001E-5</v>
      </c>
      <c r="R141" s="191">
        <f>Q141*H141</f>
        <v>7.5000000000000006E-3</v>
      </c>
      <c r="S141" s="191">
        <v>0</v>
      </c>
      <c r="T141" s="19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3" t="s">
        <v>136</v>
      </c>
      <c r="AT141" s="193" t="s">
        <v>132</v>
      </c>
      <c r="AU141" s="193" t="s">
        <v>81</v>
      </c>
      <c r="AY141" s="19" t="s">
        <v>130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9" t="s">
        <v>79</v>
      </c>
      <c r="BK141" s="194">
        <f>ROUND(I141*H141,2)</f>
        <v>0</v>
      </c>
      <c r="BL141" s="19" t="s">
        <v>136</v>
      </c>
      <c r="BM141" s="193" t="s">
        <v>571</v>
      </c>
    </row>
    <row r="142" spans="1:65" s="2" customFormat="1" ht="11.25">
      <c r="A142" s="36"/>
      <c r="B142" s="37"/>
      <c r="C142" s="38"/>
      <c r="D142" s="195" t="s">
        <v>138</v>
      </c>
      <c r="E142" s="38"/>
      <c r="F142" s="196" t="s">
        <v>139</v>
      </c>
      <c r="G142" s="38"/>
      <c r="H142" s="38"/>
      <c r="I142" s="197"/>
      <c r="J142" s="38"/>
      <c r="K142" s="38"/>
      <c r="L142" s="41"/>
      <c r="M142" s="198"/>
      <c r="N142" s="199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138</v>
      </c>
      <c r="AU142" s="19" t="s">
        <v>81</v>
      </c>
    </row>
    <row r="143" spans="1:65" s="13" customFormat="1" ht="11.25">
      <c r="B143" s="200"/>
      <c r="C143" s="201"/>
      <c r="D143" s="202" t="s">
        <v>140</v>
      </c>
      <c r="E143" s="203" t="s">
        <v>19</v>
      </c>
      <c r="F143" s="204" t="s">
        <v>560</v>
      </c>
      <c r="G143" s="201"/>
      <c r="H143" s="203" t="s">
        <v>19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140</v>
      </c>
      <c r="AU143" s="210" t="s">
        <v>81</v>
      </c>
      <c r="AV143" s="13" t="s">
        <v>79</v>
      </c>
      <c r="AW143" s="13" t="s">
        <v>34</v>
      </c>
      <c r="AX143" s="13" t="s">
        <v>72</v>
      </c>
      <c r="AY143" s="210" t="s">
        <v>130</v>
      </c>
    </row>
    <row r="144" spans="1:65" s="13" customFormat="1" ht="11.25">
      <c r="B144" s="200"/>
      <c r="C144" s="201"/>
      <c r="D144" s="202" t="s">
        <v>140</v>
      </c>
      <c r="E144" s="203" t="s">
        <v>19</v>
      </c>
      <c r="F144" s="204" t="s">
        <v>142</v>
      </c>
      <c r="G144" s="201"/>
      <c r="H144" s="203" t="s">
        <v>19</v>
      </c>
      <c r="I144" s="205"/>
      <c r="J144" s="201"/>
      <c r="K144" s="201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140</v>
      </c>
      <c r="AU144" s="210" t="s">
        <v>81</v>
      </c>
      <c r="AV144" s="13" t="s">
        <v>79</v>
      </c>
      <c r="AW144" s="13" t="s">
        <v>34</v>
      </c>
      <c r="AX144" s="13" t="s">
        <v>72</v>
      </c>
      <c r="AY144" s="210" t="s">
        <v>130</v>
      </c>
    </row>
    <row r="145" spans="1:65" s="14" customFormat="1" ht="11.25">
      <c r="B145" s="211"/>
      <c r="C145" s="212"/>
      <c r="D145" s="202" t="s">
        <v>140</v>
      </c>
      <c r="E145" s="213" t="s">
        <v>19</v>
      </c>
      <c r="F145" s="214" t="s">
        <v>572</v>
      </c>
      <c r="G145" s="212"/>
      <c r="H145" s="215">
        <v>250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140</v>
      </c>
      <c r="AU145" s="221" t="s">
        <v>81</v>
      </c>
      <c r="AV145" s="14" t="s">
        <v>81</v>
      </c>
      <c r="AW145" s="14" t="s">
        <v>34</v>
      </c>
      <c r="AX145" s="14" t="s">
        <v>72</v>
      </c>
      <c r="AY145" s="221" t="s">
        <v>130</v>
      </c>
    </row>
    <row r="146" spans="1:65" s="15" customFormat="1" ht="11.25">
      <c r="B146" s="222"/>
      <c r="C146" s="223"/>
      <c r="D146" s="202" t="s">
        <v>140</v>
      </c>
      <c r="E146" s="224" t="s">
        <v>19</v>
      </c>
      <c r="F146" s="225" t="s">
        <v>144</v>
      </c>
      <c r="G146" s="223"/>
      <c r="H146" s="226">
        <v>250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140</v>
      </c>
      <c r="AU146" s="232" t="s">
        <v>81</v>
      </c>
      <c r="AV146" s="15" t="s">
        <v>136</v>
      </c>
      <c r="AW146" s="15" t="s">
        <v>34</v>
      </c>
      <c r="AX146" s="15" t="s">
        <v>79</v>
      </c>
      <c r="AY146" s="232" t="s">
        <v>130</v>
      </c>
    </row>
    <row r="147" spans="1:65" s="2" customFormat="1" ht="24.2" customHeight="1">
      <c r="A147" s="36"/>
      <c r="B147" s="37"/>
      <c r="C147" s="181" t="s">
        <v>214</v>
      </c>
      <c r="D147" s="181" t="s">
        <v>132</v>
      </c>
      <c r="E147" s="182" t="s">
        <v>145</v>
      </c>
      <c r="F147" s="183" t="s">
        <v>146</v>
      </c>
      <c r="G147" s="184" t="s">
        <v>147</v>
      </c>
      <c r="H147" s="185">
        <v>30</v>
      </c>
      <c r="I147" s="186"/>
      <c r="J147" s="187">
        <f>ROUND(I147*H147,2)</f>
        <v>0</v>
      </c>
      <c r="K147" s="188"/>
      <c r="L147" s="41"/>
      <c r="M147" s="189" t="s">
        <v>19</v>
      </c>
      <c r="N147" s="190" t="s">
        <v>43</v>
      </c>
      <c r="O147" s="66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3" t="s">
        <v>136</v>
      </c>
      <c r="AT147" s="193" t="s">
        <v>132</v>
      </c>
      <c r="AU147" s="193" t="s">
        <v>81</v>
      </c>
      <c r="AY147" s="19" t="s">
        <v>130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9" t="s">
        <v>79</v>
      </c>
      <c r="BK147" s="194">
        <f>ROUND(I147*H147,2)</f>
        <v>0</v>
      </c>
      <c r="BL147" s="19" t="s">
        <v>136</v>
      </c>
      <c r="BM147" s="193" t="s">
        <v>573</v>
      </c>
    </row>
    <row r="148" spans="1:65" s="2" customFormat="1" ht="11.25">
      <c r="A148" s="36"/>
      <c r="B148" s="37"/>
      <c r="C148" s="38"/>
      <c r="D148" s="195" t="s">
        <v>138</v>
      </c>
      <c r="E148" s="38"/>
      <c r="F148" s="196" t="s">
        <v>149</v>
      </c>
      <c r="G148" s="38"/>
      <c r="H148" s="38"/>
      <c r="I148" s="197"/>
      <c r="J148" s="38"/>
      <c r="K148" s="38"/>
      <c r="L148" s="41"/>
      <c r="M148" s="198"/>
      <c r="N148" s="199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138</v>
      </c>
      <c r="AU148" s="19" t="s">
        <v>81</v>
      </c>
    </row>
    <row r="149" spans="1:65" s="13" customFormat="1" ht="11.25">
      <c r="B149" s="200"/>
      <c r="C149" s="201"/>
      <c r="D149" s="202" t="s">
        <v>140</v>
      </c>
      <c r="E149" s="203" t="s">
        <v>19</v>
      </c>
      <c r="F149" s="204" t="s">
        <v>560</v>
      </c>
      <c r="G149" s="201"/>
      <c r="H149" s="203" t="s">
        <v>19</v>
      </c>
      <c r="I149" s="205"/>
      <c r="J149" s="201"/>
      <c r="K149" s="201"/>
      <c r="L149" s="206"/>
      <c r="M149" s="207"/>
      <c r="N149" s="208"/>
      <c r="O149" s="208"/>
      <c r="P149" s="208"/>
      <c r="Q149" s="208"/>
      <c r="R149" s="208"/>
      <c r="S149" s="208"/>
      <c r="T149" s="209"/>
      <c r="AT149" s="210" t="s">
        <v>140</v>
      </c>
      <c r="AU149" s="210" t="s">
        <v>81</v>
      </c>
      <c r="AV149" s="13" t="s">
        <v>79</v>
      </c>
      <c r="AW149" s="13" t="s">
        <v>34</v>
      </c>
      <c r="AX149" s="13" t="s">
        <v>72</v>
      </c>
      <c r="AY149" s="210" t="s">
        <v>130</v>
      </c>
    </row>
    <row r="150" spans="1:65" s="13" customFormat="1" ht="11.25">
      <c r="B150" s="200"/>
      <c r="C150" s="201"/>
      <c r="D150" s="202" t="s">
        <v>140</v>
      </c>
      <c r="E150" s="203" t="s">
        <v>19</v>
      </c>
      <c r="F150" s="204" t="s">
        <v>142</v>
      </c>
      <c r="G150" s="201"/>
      <c r="H150" s="203" t="s">
        <v>19</v>
      </c>
      <c r="I150" s="205"/>
      <c r="J150" s="201"/>
      <c r="K150" s="201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140</v>
      </c>
      <c r="AU150" s="210" t="s">
        <v>81</v>
      </c>
      <c r="AV150" s="13" t="s">
        <v>79</v>
      </c>
      <c r="AW150" s="13" t="s">
        <v>34</v>
      </c>
      <c r="AX150" s="13" t="s">
        <v>72</v>
      </c>
      <c r="AY150" s="210" t="s">
        <v>130</v>
      </c>
    </row>
    <row r="151" spans="1:65" s="14" customFormat="1" ht="11.25">
      <c r="B151" s="211"/>
      <c r="C151" s="212"/>
      <c r="D151" s="202" t="s">
        <v>140</v>
      </c>
      <c r="E151" s="213" t="s">
        <v>19</v>
      </c>
      <c r="F151" s="214" t="s">
        <v>376</v>
      </c>
      <c r="G151" s="212"/>
      <c r="H151" s="215">
        <v>30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140</v>
      </c>
      <c r="AU151" s="221" t="s">
        <v>81</v>
      </c>
      <c r="AV151" s="14" t="s">
        <v>81</v>
      </c>
      <c r="AW151" s="14" t="s">
        <v>34</v>
      </c>
      <c r="AX151" s="14" t="s">
        <v>72</v>
      </c>
      <c r="AY151" s="221" t="s">
        <v>130</v>
      </c>
    </row>
    <row r="152" spans="1:65" s="15" customFormat="1" ht="11.25">
      <c r="B152" s="222"/>
      <c r="C152" s="223"/>
      <c r="D152" s="202" t="s">
        <v>140</v>
      </c>
      <c r="E152" s="224" t="s">
        <v>19</v>
      </c>
      <c r="F152" s="225" t="s">
        <v>144</v>
      </c>
      <c r="G152" s="223"/>
      <c r="H152" s="226">
        <v>30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140</v>
      </c>
      <c r="AU152" s="232" t="s">
        <v>81</v>
      </c>
      <c r="AV152" s="15" t="s">
        <v>136</v>
      </c>
      <c r="AW152" s="15" t="s">
        <v>34</v>
      </c>
      <c r="AX152" s="15" t="s">
        <v>79</v>
      </c>
      <c r="AY152" s="232" t="s">
        <v>130</v>
      </c>
    </row>
    <row r="153" spans="1:65" s="2" customFormat="1" ht="49.15" customHeight="1">
      <c r="A153" s="36"/>
      <c r="B153" s="37"/>
      <c r="C153" s="181" t="s">
        <v>150</v>
      </c>
      <c r="D153" s="181" t="s">
        <v>132</v>
      </c>
      <c r="E153" s="182" t="s">
        <v>574</v>
      </c>
      <c r="F153" s="183" t="s">
        <v>575</v>
      </c>
      <c r="G153" s="184" t="s">
        <v>379</v>
      </c>
      <c r="H153" s="185">
        <v>4</v>
      </c>
      <c r="I153" s="186"/>
      <c r="J153" s="187">
        <f>ROUND(I153*H153,2)</f>
        <v>0</v>
      </c>
      <c r="K153" s="188"/>
      <c r="L153" s="41"/>
      <c r="M153" s="189" t="s">
        <v>19</v>
      </c>
      <c r="N153" s="190" t="s">
        <v>43</v>
      </c>
      <c r="O153" s="66"/>
      <c r="P153" s="191">
        <f>O153*H153</f>
        <v>0</v>
      </c>
      <c r="Q153" s="191">
        <v>3.6900000000000002E-2</v>
      </c>
      <c r="R153" s="191">
        <f>Q153*H153</f>
        <v>0.14760000000000001</v>
      </c>
      <c r="S153" s="191">
        <v>0</v>
      </c>
      <c r="T153" s="192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3" t="s">
        <v>136</v>
      </c>
      <c r="AT153" s="193" t="s">
        <v>132</v>
      </c>
      <c r="AU153" s="193" t="s">
        <v>81</v>
      </c>
      <c r="AY153" s="19" t="s">
        <v>130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9" t="s">
        <v>79</v>
      </c>
      <c r="BK153" s="194">
        <f>ROUND(I153*H153,2)</f>
        <v>0</v>
      </c>
      <c r="BL153" s="19" t="s">
        <v>136</v>
      </c>
      <c r="BM153" s="193" t="s">
        <v>576</v>
      </c>
    </row>
    <row r="154" spans="1:65" s="2" customFormat="1" ht="11.25">
      <c r="A154" s="36"/>
      <c r="B154" s="37"/>
      <c r="C154" s="38"/>
      <c r="D154" s="195" t="s">
        <v>138</v>
      </c>
      <c r="E154" s="38"/>
      <c r="F154" s="196" t="s">
        <v>577</v>
      </c>
      <c r="G154" s="38"/>
      <c r="H154" s="38"/>
      <c r="I154" s="197"/>
      <c r="J154" s="38"/>
      <c r="K154" s="38"/>
      <c r="L154" s="41"/>
      <c r="M154" s="198"/>
      <c r="N154" s="199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138</v>
      </c>
      <c r="AU154" s="19" t="s">
        <v>81</v>
      </c>
    </row>
    <row r="155" spans="1:65" s="13" customFormat="1" ht="11.25">
      <c r="B155" s="200"/>
      <c r="C155" s="201"/>
      <c r="D155" s="202" t="s">
        <v>140</v>
      </c>
      <c r="E155" s="203" t="s">
        <v>19</v>
      </c>
      <c r="F155" s="204" t="s">
        <v>578</v>
      </c>
      <c r="G155" s="201"/>
      <c r="H155" s="203" t="s">
        <v>19</v>
      </c>
      <c r="I155" s="205"/>
      <c r="J155" s="201"/>
      <c r="K155" s="201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140</v>
      </c>
      <c r="AU155" s="210" t="s">
        <v>81</v>
      </c>
      <c r="AV155" s="13" t="s">
        <v>79</v>
      </c>
      <c r="AW155" s="13" t="s">
        <v>34</v>
      </c>
      <c r="AX155" s="13" t="s">
        <v>72</v>
      </c>
      <c r="AY155" s="210" t="s">
        <v>130</v>
      </c>
    </row>
    <row r="156" spans="1:65" s="13" customFormat="1" ht="11.25">
      <c r="B156" s="200"/>
      <c r="C156" s="201"/>
      <c r="D156" s="202" t="s">
        <v>140</v>
      </c>
      <c r="E156" s="203" t="s">
        <v>19</v>
      </c>
      <c r="F156" s="204" t="s">
        <v>579</v>
      </c>
      <c r="G156" s="201"/>
      <c r="H156" s="203" t="s">
        <v>19</v>
      </c>
      <c r="I156" s="205"/>
      <c r="J156" s="201"/>
      <c r="K156" s="201"/>
      <c r="L156" s="206"/>
      <c r="M156" s="207"/>
      <c r="N156" s="208"/>
      <c r="O156" s="208"/>
      <c r="P156" s="208"/>
      <c r="Q156" s="208"/>
      <c r="R156" s="208"/>
      <c r="S156" s="208"/>
      <c r="T156" s="209"/>
      <c r="AT156" s="210" t="s">
        <v>140</v>
      </c>
      <c r="AU156" s="210" t="s">
        <v>81</v>
      </c>
      <c r="AV156" s="13" t="s">
        <v>79</v>
      </c>
      <c r="AW156" s="13" t="s">
        <v>34</v>
      </c>
      <c r="AX156" s="13" t="s">
        <v>72</v>
      </c>
      <c r="AY156" s="210" t="s">
        <v>130</v>
      </c>
    </row>
    <row r="157" spans="1:65" s="14" customFormat="1" ht="11.25">
      <c r="B157" s="211"/>
      <c r="C157" s="212"/>
      <c r="D157" s="202" t="s">
        <v>140</v>
      </c>
      <c r="E157" s="213" t="s">
        <v>19</v>
      </c>
      <c r="F157" s="214" t="s">
        <v>136</v>
      </c>
      <c r="G157" s="212"/>
      <c r="H157" s="215">
        <v>4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140</v>
      </c>
      <c r="AU157" s="221" t="s">
        <v>81</v>
      </c>
      <c r="AV157" s="14" t="s">
        <v>81</v>
      </c>
      <c r="AW157" s="14" t="s">
        <v>34</v>
      </c>
      <c r="AX157" s="14" t="s">
        <v>72</v>
      </c>
      <c r="AY157" s="221" t="s">
        <v>130</v>
      </c>
    </row>
    <row r="158" spans="1:65" s="15" customFormat="1" ht="11.25">
      <c r="B158" s="222"/>
      <c r="C158" s="223"/>
      <c r="D158" s="202" t="s">
        <v>140</v>
      </c>
      <c r="E158" s="224" t="s">
        <v>19</v>
      </c>
      <c r="F158" s="225" t="s">
        <v>144</v>
      </c>
      <c r="G158" s="223"/>
      <c r="H158" s="226">
        <v>4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140</v>
      </c>
      <c r="AU158" s="232" t="s">
        <v>81</v>
      </c>
      <c r="AV158" s="15" t="s">
        <v>136</v>
      </c>
      <c r="AW158" s="15" t="s">
        <v>34</v>
      </c>
      <c r="AX158" s="15" t="s">
        <v>79</v>
      </c>
      <c r="AY158" s="232" t="s">
        <v>130</v>
      </c>
    </row>
    <row r="159" spans="1:65" s="2" customFormat="1" ht="24.2" customHeight="1">
      <c r="A159" s="36"/>
      <c r="B159" s="37"/>
      <c r="C159" s="181" t="s">
        <v>237</v>
      </c>
      <c r="D159" s="181" t="s">
        <v>132</v>
      </c>
      <c r="E159" s="182" t="s">
        <v>186</v>
      </c>
      <c r="F159" s="183" t="s">
        <v>187</v>
      </c>
      <c r="G159" s="184" t="s">
        <v>162</v>
      </c>
      <c r="H159" s="185">
        <v>2.4</v>
      </c>
      <c r="I159" s="186"/>
      <c r="J159" s="187">
        <f>ROUND(I159*H159,2)</f>
        <v>0</v>
      </c>
      <c r="K159" s="188"/>
      <c r="L159" s="41"/>
      <c r="M159" s="189" t="s">
        <v>19</v>
      </c>
      <c r="N159" s="190" t="s">
        <v>43</v>
      </c>
      <c r="O159" s="66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3" t="s">
        <v>136</v>
      </c>
      <c r="AT159" s="193" t="s">
        <v>132</v>
      </c>
      <c r="AU159" s="193" t="s">
        <v>81</v>
      </c>
      <c r="AY159" s="19" t="s">
        <v>130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9" t="s">
        <v>79</v>
      </c>
      <c r="BK159" s="194">
        <f>ROUND(I159*H159,2)</f>
        <v>0</v>
      </c>
      <c r="BL159" s="19" t="s">
        <v>136</v>
      </c>
      <c r="BM159" s="193" t="s">
        <v>580</v>
      </c>
    </row>
    <row r="160" spans="1:65" s="2" customFormat="1" ht="11.25">
      <c r="A160" s="36"/>
      <c r="B160" s="37"/>
      <c r="C160" s="38"/>
      <c r="D160" s="195" t="s">
        <v>138</v>
      </c>
      <c r="E160" s="38"/>
      <c r="F160" s="196" t="s">
        <v>189</v>
      </c>
      <c r="G160" s="38"/>
      <c r="H160" s="38"/>
      <c r="I160" s="197"/>
      <c r="J160" s="38"/>
      <c r="K160" s="38"/>
      <c r="L160" s="41"/>
      <c r="M160" s="198"/>
      <c r="N160" s="199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138</v>
      </c>
      <c r="AU160" s="19" t="s">
        <v>81</v>
      </c>
    </row>
    <row r="161" spans="1:65" s="13" customFormat="1" ht="11.25">
      <c r="B161" s="200"/>
      <c r="C161" s="201"/>
      <c r="D161" s="202" t="s">
        <v>140</v>
      </c>
      <c r="E161" s="203" t="s">
        <v>19</v>
      </c>
      <c r="F161" s="204" t="s">
        <v>578</v>
      </c>
      <c r="G161" s="201"/>
      <c r="H161" s="203" t="s">
        <v>19</v>
      </c>
      <c r="I161" s="205"/>
      <c r="J161" s="201"/>
      <c r="K161" s="201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140</v>
      </c>
      <c r="AU161" s="210" t="s">
        <v>81</v>
      </c>
      <c r="AV161" s="13" t="s">
        <v>79</v>
      </c>
      <c r="AW161" s="13" t="s">
        <v>34</v>
      </c>
      <c r="AX161" s="13" t="s">
        <v>72</v>
      </c>
      <c r="AY161" s="210" t="s">
        <v>130</v>
      </c>
    </row>
    <row r="162" spans="1:65" s="13" customFormat="1" ht="11.25">
      <c r="B162" s="200"/>
      <c r="C162" s="201"/>
      <c r="D162" s="202" t="s">
        <v>140</v>
      </c>
      <c r="E162" s="203" t="s">
        <v>19</v>
      </c>
      <c r="F162" s="204" t="s">
        <v>581</v>
      </c>
      <c r="G162" s="201"/>
      <c r="H162" s="203" t="s">
        <v>19</v>
      </c>
      <c r="I162" s="205"/>
      <c r="J162" s="201"/>
      <c r="K162" s="201"/>
      <c r="L162" s="206"/>
      <c r="M162" s="207"/>
      <c r="N162" s="208"/>
      <c r="O162" s="208"/>
      <c r="P162" s="208"/>
      <c r="Q162" s="208"/>
      <c r="R162" s="208"/>
      <c r="S162" s="208"/>
      <c r="T162" s="209"/>
      <c r="AT162" s="210" t="s">
        <v>140</v>
      </c>
      <c r="AU162" s="210" t="s">
        <v>81</v>
      </c>
      <c r="AV162" s="13" t="s">
        <v>79</v>
      </c>
      <c r="AW162" s="13" t="s">
        <v>34</v>
      </c>
      <c r="AX162" s="13" t="s">
        <v>72</v>
      </c>
      <c r="AY162" s="210" t="s">
        <v>130</v>
      </c>
    </row>
    <row r="163" spans="1:65" s="14" customFormat="1" ht="11.25">
      <c r="B163" s="211"/>
      <c r="C163" s="212"/>
      <c r="D163" s="202" t="s">
        <v>140</v>
      </c>
      <c r="E163" s="213" t="s">
        <v>19</v>
      </c>
      <c r="F163" s="214" t="s">
        <v>582</v>
      </c>
      <c r="G163" s="212"/>
      <c r="H163" s="215">
        <v>2.4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140</v>
      </c>
      <c r="AU163" s="221" t="s">
        <v>81</v>
      </c>
      <c r="AV163" s="14" t="s">
        <v>81</v>
      </c>
      <c r="AW163" s="14" t="s">
        <v>34</v>
      </c>
      <c r="AX163" s="14" t="s">
        <v>72</v>
      </c>
      <c r="AY163" s="221" t="s">
        <v>130</v>
      </c>
    </row>
    <row r="164" spans="1:65" s="15" customFormat="1" ht="11.25">
      <c r="B164" s="222"/>
      <c r="C164" s="223"/>
      <c r="D164" s="202" t="s">
        <v>140</v>
      </c>
      <c r="E164" s="224" t="s">
        <v>19</v>
      </c>
      <c r="F164" s="225" t="s">
        <v>144</v>
      </c>
      <c r="G164" s="223"/>
      <c r="H164" s="226">
        <v>2.4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AT164" s="232" t="s">
        <v>140</v>
      </c>
      <c r="AU164" s="232" t="s">
        <v>81</v>
      </c>
      <c r="AV164" s="15" t="s">
        <v>136</v>
      </c>
      <c r="AW164" s="15" t="s">
        <v>34</v>
      </c>
      <c r="AX164" s="15" t="s">
        <v>79</v>
      </c>
      <c r="AY164" s="232" t="s">
        <v>130</v>
      </c>
    </row>
    <row r="165" spans="1:65" s="2" customFormat="1" ht="24.2" customHeight="1">
      <c r="A165" s="36"/>
      <c r="B165" s="37"/>
      <c r="C165" s="181" t="s">
        <v>244</v>
      </c>
      <c r="D165" s="181" t="s">
        <v>132</v>
      </c>
      <c r="E165" s="182" t="s">
        <v>583</v>
      </c>
      <c r="F165" s="183" t="s">
        <v>584</v>
      </c>
      <c r="G165" s="184" t="s">
        <v>162</v>
      </c>
      <c r="H165" s="185">
        <v>34.68</v>
      </c>
      <c r="I165" s="186"/>
      <c r="J165" s="187">
        <f>ROUND(I165*H165,2)</f>
        <v>0</v>
      </c>
      <c r="K165" s="188"/>
      <c r="L165" s="41"/>
      <c r="M165" s="189" t="s">
        <v>19</v>
      </c>
      <c r="N165" s="190" t="s">
        <v>43</v>
      </c>
      <c r="O165" s="66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3" t="s">
        <v>136</v>
      </c>
      <c r="AT165" s="193" t="s">
        <v>132</v>
      </c>
      <c r="AU165" s="193" t="s">
        <v>81</v>
      </c>
      <c r="AY165" s="19" t="s">
        <v>130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9" t="s">
        <v>79</v>
      </c>
      <c r="BK165" s="194">
        <f>ROUND(I165*H165,2)</f>
        <v>0</v>
      </c>
      <c r="BL165" s="19" t="s">
        <v>136</v>
      </c>
      <c r="BM165" s="193" t="s">
        <v>585</v>
      </c>
    </row>
    <row r="166" spans="1:65" s="2" customFormat="1" ht="11.25">
      <c r="A166" s="36"/>
      <c r="B166" s="37"/>
      <c r="C166" s="38"/>
      <c r="D166" s="195" t="s">
        <v>138</v>
      </c>
      <c r="E166" s="38"/>
      <c r="F166" s="196" t="s">
        <v>586</v>
      </c>
      <c r="G166" s="38"/>
      <c r="H166" s="38"/>
      <c r="I166" s="197"/>
      <c r="J166" s="38"/>
      <c r="K166" s="38"/>
      <c r="L166" s="41"/>
      <c r="M166" s="198"/>
      <c r="N166" s="199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138</v>
      </c>
      <c r="AU166" s="19" t="s">
        <v>81</v>
      </c>
    </row>
    <row r="167" spans="1:65" s="13" customFormat="1" ht="11.25">
      <c r="B167" s="200"/>
      <c r="C167" s="201"/>
      <c r="D167" s="202" t="s">
        <v>140</v>
      </c>
      <c r="E167" s="203" t="s">
        <v>19</v>
      </c>
      <c r="F167" s="204" t="s">
        <v>587</v>
      </c>
      <c r="G167" s="201"/>
      <c r="H167" s="203" t="s">
        <v>19</v>
      </c>
      <c r="I167" s="205"/>
      <c r="J167" s="201"/>
      <c r="K167" s="201"/>
      <c r="L167" s="206"/>
      <c r="M167" s="207"/>
      <c r="N167" s="208"/>
      <c r="O167" s="208"/>
      <c r="P167" s="208"/>
      <c r="Q167" s="208"/>
      <c r="R167" s="208"/>
      <c r="S167" s="208"/>
      <c r="T167" s="209"/>
      <c r="AT167" s="210" t="s">
        <v>140</v>
      </c>
      <c r="AU167" s="210" t="s">
        <v>81</v>
      </c>
      <c r="AV167" s="13" t="s">
        <v>79</v>
      </c>
      <c r="AW167" s="13" t="s">
        <v>34</v>
      </c>
      <c r="AX167" s="13" t="s">
        <v>72</v>
      </c>
      <c r="AY167" s="210" t="s">
        <v>130</v>
      </c>
    </row>
    <row r="168" spans="1:65" s="13" customFormat="1" ht="11.25">
      <c r="B168" s="200"/>
      <c r="C168" s="201"/>
      <c r="D168" s="202" t="s">
        <v>140</v>
      </c>
      <c r="E168" s="203" t="s">
        <v>19</v>
      </c>
      <c r="F168" s="204" t="s">
        <v>588</v>
      </c>
      <c r="G168" s="201"/>
      <c r="H168" s="203" t="s">
        <v>19</v>
      </c>
      <c r="I168" s="205"/>
      <c r="J168" s="201"/>
      <c r="K168" s="201"/>
      <c r="L168" s="206"/>
      <c r="M168" s="207"/>
      <c r="N168" s="208"/>
      <c r="O168" s="208"/>
      <c r="P168" s="208"/>
      <c r="Q168" s="208"/>
      <c r="R168" s="208"/>
      <c r="S168" s="208"/>
      <c r="T168" s="209"/>
      <c r="AT168" s="210" t="s">
        <v>140</v>
      </c>
      <c r="AU168" s="210" t="s">
        <v>81</v>
      </c>
      <c r="AV168" s="13" t="s">
        <v>79</v>
      </c>
      <c r="AW168" s="13" t="s">
        <v>34</v>
      </c>
      <c r="AX168" s="13" t="s">
        <v>72</v>
      </c>
      <c r="AY168" s="210" t="s">
        <v>130</v>
      </c>
    </row>
    <row r="169" spans="1:65" s="14" customFormat="1" ht="11.25">
      <c r="B169" s="211"/>
      <c r="C169" s="212"/>
      <c r="D169" s="202" t="s">
        <v>140</v>
      </c>
      <c r="E169" s="213" t="s">
        <v>19</v>
      </c>
      <c r="F169" s="214" t="s">
        <v>589</v>
      </c>
      <c r="G169" s="212"/>
      <c r="H169" s="215">
        <v>7.4</v>
      </c>
      <c r="I169" s="216"/>
      <c r="J169" s="212"/>
      <c r="K169" s="212"/>
      <c r="L169" s="217"/>
      <c r="M169" s="218"/>
      <c r="N169" s="219"/>
      <c r="O169" s="219"/>
      <c r="P169" s="219"/>
      <c r="Q169" s="219"/>
      <c r="R169" s="219"/>
      <c r="S169" s="219"/>
      <c r="T169" s="220"/>
      <c r="AT169" s="221" t="s">
        <v>140</v>
      </c>
      <c r="AU169" s="221" t="s">
        <v>81</v>
      </c>
      <c r="AV169" s="14" t="s">
        <v>81</v>
      </c>
      <c r="AW169" s="14" t="s">
        <v>34</v>
      </c>
      <c r="AX169" s="14" t="s">
        <v>72</v>
      </c>
      <c r="AY169" s="221" t="s">
        <v>130</v>
      </c>
    </row>
    <row r="170" spans="1:65" s="13" customFormat="1" ht="11.25">
      <c r="B170" s="200"/>
      <c r="C170" s="201"/>
      <c r="D170" s="202" t="s">
        <v>140</v>
      </c>
      <c r="E170" s="203" t="s">
        <v>19</v>
      </c>
      <c r="F170" s="204" t="s">
        <v>590</v>
      </c>
      <c r="G170" s="201"/>
      <c r="H170" s="203" t="s">
        <v>19</v>
      </c>
      <c r="I170" s="205"/>
      <c r="J170" s="201"/>
      <c r="K170" s="201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140</v>
      </c>
      <c r="AU170" s="210" t="s">
        <v>81</v>
      </c>
      <c r="AV170" s="13" t="s">
        <v>79</v>
      </c>
      <c r="AW170" s="13" t="s">
        <v>34</v>
      </c>
      <c r="AX170" s="13" t="s">
        <v>72</v>
      </c>
      <c r="AY170" s="210" t="s">
        <v>130</v>
      </c>
    </row>
    <row r="171" spans="1:65" s="14" customFormat="1" ht="11.25">
      <c r="B171" s="211"/>
      <c r="C171" s="212"/>
      <c r="D171" s="202" t="s">
        <v>140</v>
      </c>
      <c r="E171" s="213" t="s">
        <v>19</v>
      </c>
      <c r="F171" s="214" t="s">
        <v>591</v>
      </c>
      <c r="G171" s="212"/>
      <c r="H171" s="215">
        <v>27.28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140</v>
      </c>
      <c r="AU171" s="221" t="s">
        <v>81</v>
      </c>
      <c r="AV171" s="14" t="s">
        <v>81</v>
      </c>
      <c r="AW171" s="14" t="s">
        <v>34</v>
      </c>
      <c r="AX171" s="14" t="s">
        <v>72</v>
      </c>
      <c r="AY171" s="221" t="s">
        <v>130</v>
      </c>
    </row>
    <row r="172" spans="1:65" s="15" customFormat="1" ht="11.25">
      <c r="B172" s="222"/>
      <c r="C172" s="223"/>
      <c r="D172" s="202" t="s">
        <v>140</v>
      </c>
      <c r="E172" s="224" t="s">
        <v>19</v>
      </c>
      <c r="F172" s="225" t="s">
        <v>144</v>
      </c>
      <c r="G172" s="223"/>
      <c r="H172" s="226">
        <v>34.68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140</v>
      </c>
      <c r="AU172" s="232" t="s">
        <v>81</v>
      </c>
      <c r="AV172" s="15" t="s">
        <v>136</v>
      </c>
      <c r="AW172" s="15" t="s">
        <v>34</v>
      </c>
      <c r="AX172" s="15" t="s">
        <v>79</v>
      </c>
      <c r="AY172" s="232" t="s">
        <v>130</v>
      </c>
    </row>
    <row r="173" spans="1:65" s="2" customFormat="1" ht="24.2" customHeight="1">
      <c r="A173" s="36"/>
      <c r="B173" s="37"/>
      <c r="C173" s="181" t="s">
        <v>256</v>
      </c>
      <c r="D173" s="181" t="s">
        <v>132</v>
      </c>
      <c r="E173" s="182" t="s">
        <v>592</v>
      </c>
      <c r="F173" s="183" t="s">
        <v>593</v>
      </c>
      <c r="G173" s="184" t="s">
        <v>162</v>
      </c>
      <c r="H173" s="185">
        <v>20.731999999999999</v>
      </c>
      <c r="I173" s="186"/>
      <c r="J173" s="187">
        <f>ROUND(I173*H173,2)</f>
        <v>0</v>
      </c>
      <c r="K173" s="188"/>
      <c r="L173" s="41"/>
      <c r="M173" s="189" t="s">
        <v>19</v>
      </c>
      <c r="N173" s="190" t="s">
        <v>43</v>
      </c>
      <c r="O173" s="66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3" t="s">
        <v>136</v>
      </c>
      <c r="AT173" s="193" t="s">
        <v>132</v>
      </c>
      <c r="AU173" s="193" t="s">
        <v>81</v>
      </c>
      <c r="AY173" s="19" t="s">
        <v>130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19" t="s">
        <v>79</v>
      </c>
      <c r="BK173" s="194">
        <f>ROUND(I173*H173,2)</f>
        <v>0</v>
      </c>
      <c r="BL173" s="19" t="s">
        <v>136</v>
      </c>
      <c r="BM173" s="193" t="s">
        <v>594</v>
      </c>
    </row>
    <row r="174" spans="1:65" s="2" customFormat="1" ht="11.25">
      <c r="A174" s="36"/>
      <c r="B174" s="37"/>
      <c r="C174" s="38"/>
      <c r="D174" s="195" t="s">
        <v>138</v>
      </c>
      <c r="E174" s="38"/>
      <c r="F174" s="196" t="s">
        <v>595</v>
      </c>
      <c r="G174" s="38"/>
      <c r="H174" s="38"/>
      <c r="I174" s="197"/>
      <c r="J174" s="38"/>
      <c r="K174" s="38"/>
      <c r="L174" s="41"/>
      <c r="M174" s="198"/>
      <c r="N174" s="199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138</v>
      </c>
      <c r="AU174" s="19" t="s">
        <v>81</v>
      </c>
    </row>
    <row r="175" spans="1:65" s="13" customFormat="1" ht="11.25">
      <c r="B175" s="200"/>
      <c r="C175" s="201"/>
      <c r="D175" s="202" t="s">
        <v>140</v>
      </c>
      <c r="E175" s="203" t="s">
        <v>19</v>
      </c>
      <c r="F175" s="204" t="s">
        <v>596</v>
      </c>
      <c r="G175" s="201"/>
      <c r="H175" s="203" t="s">
        <v>19</v>
      </c>
      <c r="I175" s="205"/>
      <c r="J175" s="201"/>
      <c r="K175" s="201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140</v>
      </c>
      <c r="AU175" s="210" t="s">
        <v>81</v>
      </c>
      <c r="AV175" s="13" t="s">
        <v>79</v>
      </c>
      <c r="AW175" s="13" t="s">
        <v>34</v>
      </c>
      <c r="AX175" s="13" t="s">
        <v>72</v>
      </c>
      <c r="AY175" s="210" t="s">
        <v>130</v>
      </c>
    </row>
    <row r="176" spans="1:65" s="13" customFormat="1" ht="11.25">
      <c r="B176" s="200"/>
      <c r="C176" s="201"/>
      <c r="D176" s="202" t="s">
        <v>140</v>
      </c>
      <c r="E176" s="203" t="s">
        <v>19</v>
      </c>
      <c r="F176" s="204" t="s">
        <v>597</v>
      </c>
      <c r="G176" s="201"/>
      <c r="H176" s="203" t="s">
        <v>19</v>
      </c>
      <c r="I176" s="205"/>
      <c r="J176" s="201"/>
      <c r="K176" s="201"/>
      <c r="L176" s="206"/>
      <c r="M176" s="207"/>
      <c r="N176" s="208"/>
      <c r="O176" s="208"/>
      <c r="P176" s="208"/>
      <c r="Q176" s="208"/>
      <c r="R176" s="208"/>
      <c r="S176" s="208"/>
      <c r="T176" s="209"/>
      <c r="AT176" s="210" t="s">
        <v>140</v>
      </c>
      <c r="AU176" s="210" t="s">
        <v>81</v>
      </c>
      <c r="AV176" s="13" t="s">
        <v>79</v>
      </c>
      <c r="AW176" s="13" t="s">
        <v>34</v>
      </c>
      <c r="AX176" s="13" t="s">
        <v>72</v>
      </c>
      <c r="AY176" s="210" t="s">
        <v>130</v>
      </c>
    </row>
    <row r="177" spans="1:65" s="14" customFormat="1" ht="11.25">
      <c r="B177" s="211"/>
      <c r="C177" s="212"/>
      <c r="D177" s="202" t="s">
        <v>140</v>
      </c>
      <c r="E177" s="213" t="s">
        <v>19</v>
      </c>
      <c r="F177" s="214" t="s">
        <v>598</v>
      </c>
      <c r="G177" s="212"/>
      <c r="H177" s="215">
        <v>2.96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140</v>
      </c>
      <c r="AU177" s="221" t="s">
        <v>81</v>
      </c>
      <c r="AV177" s="14" t="s">
        <v>81</v>
      </c>
      <c r="AW177" s="14" t="s">
        <v>34</v>
      </c>
      <c r="AX177" s="14" t="s">
        <v>72</v>
      </c>
      <c r="AY177" s="221" t="s">
        <v>130</v>
      </c>
    </row>
    <row r="178" spans="1:65" s="13" customFormat="1" ht="11.25">
      <c r="B178" s="200"/>
      <c r="C178" s="201"/>
      <c r="D178" s="202" t="s">
        <v>140</v>
      </c>
      <c r="E178" s="203" t="s">
        <v>19</v>
      </c>
      <c r="F178" s="204" t="s">
        <v>599</v>
      </c>
      <c r="G178" s="201"/>
      <c r="H178" s="203" t="s">
        <v>19</v>
      </c>
      <c r="I178" s="205"/>
      <c r="J178" s="201"/>
      <c r="K178" s="201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140</v>
      </c>
      <c r="AU178" s="210" t="s">
        <v>81</v>
      </c>
      <c r="AV178" s="13" t="s">
        <v>79</v>
      </c>
      <c r="AW178" s="13" t="s">
        <v>34</v>
      </c>
      <c r="AX178" s="13" t="s">
        <v>72</v>
      </c>
      <c r="AY178" s="210" t="s">
        <v>130</v>
      </c>
    </row>
    <row r="179" spans="1:65" s="14" customFormat="1" ht="11.25">
      <c r="B179" s="211"/>
      <c r="C179" s="212"/>
      <c r="D179" s="202" t="s">
        <v>140</v>
      </c>
      <c r="E179" s="213" t="s">
        <v>19</v>
      </c>
      <c r="F179" s="214" t="s">
        <v>600</v>
      </c>
      <c r="G179" s="212"/>
      <c r="H179" s="215">
        <v>0.97199999999999998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140</v>
      </c>
      <c r="AU179" s="221" t="s">
        <v>81</v>
      </c>
      <c r="AV179" s="14" t="s">
        <v>81</v>
      </c>
      <c r="AW179" s="14" t="s">
        <v>34</v>
      </c>
      <c r="AX179" s="14" t="s">
        <v>72</v>
      </c>
      <c r="AY179" s="221" t="s">
        <v>130</v>
      </c>
    </row>
    <row r="180" spans="1:65" s="13" customFormat="1" ht="11.25">
      <c r="B180" s="200"/>
      <c r="C180" s="201"/>
      <c r="D180" s="202" t="s">
        <v>140</v>
      </c>
      <c r="E180" s="203" t="s">
        <v>19</v>
      </c>
      <c r="F180" s="204" t="s">
        <v>601</v>
      </c>
      <c r="G180" s="201"/>
      <c r="H180" s="203" t="s">
        <v>19</v>
      </c>
      <c r="I180" s="205"/>
      <c r="J180" s="201"/>
      <c r="K180" s="201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140</v>
      </c>
      <c r="AU180" s="210" t="s">
        <v>81</v>
      </c>
      <c r="AV180" s="13" t="s">
        <v>79</v>
      </c>
      <c r="AW180" s="13" t="s">
        <v>34</v>
      </c>
      <c r="AX180" s="13" t="s">
        <v>72</v>
      </c>
      <c r="AY180" s="210" t="s">
        <v>130</v>
      </c>
    </row>
    <row r="181" spans="1:65" s="14" customFormat="1" ht="11.25">
      <c r="B181" s="211"/>
      <c r="C181" s="212"/>
      <c r="D181" s="202" t="s">
        <v>140</v>
      </c>
      <c r="E181" s="213" t="s">
        <v>19</v>
      </c>
      <c r="F181" s="214" t="s">
        <v>602</v>
      </c>
      <c r="G181" s="212"/>
      <c r="H181" s="215">
        <v>2.4</v>
      </c>
      <c r="I181" s="216"/>
      <c r="J181" s="212"/>
      <c r="K181" s="212"/>
      <c r="L181" s="217"/>
      <c r="M181" s="218"/>
      <c r="N181" s="219"/>
      <c r="O181" s="219"/>
      <c r="P181" s="219"/>
      <c r="Q181" s="219"/>
      <c r="R181" s="219"/>
      <c r="S181" s="219"/>
      <c r="T181" s="220"/>
      <c r="AT181" s="221" t="s">
        <v>140</v>
      </c>
      <c r="AU181" s="221" t="s">
        <v>81</v>
      </c>
      <c r="AV181" s="14" t="s">
        <v>81</v>
      </c>
      <c r="AW181" s="14" t="s">
        <v>34</v>
      </c>
      <c r="AX181" s="14" t="s">
        <v>72</v>
      </c>
      <c r="AY181" s="221" t="s">
        <v>130</v>
      </c>
    </row>
    <row r="182" spans="1:65" s="13" customFormat="1" ht="11.25">
      <c r="B182" s="200"/>
      <c r="C182" s="201"/>
      <c r="D182" s="202" t="s">
        <v>140</v>
      </c>
      <c r="E182" s="203" t="s">
        <v>19</v>
      </c>
      <c r="F182" s="204" t="s">
        <v>603</v>
      </c>
      <c r="G182" s="201"/>
      <c r="H182" s="203" t="s">
        <v>19</v>
      </c>
      <c r="I182" s="205"/>
      <c r="J182" s="201"/>
      <c r="K182" s="201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140</v>
      </c>
      <c r="AU182" s="210" t="s">
        <v>81</v>
      </c>
      <c r="AV182" s="13" t="s">
        <v>79</v>
      </c>
      <c r="AW182" s="13" t="s">
        <v>34</v>
      </c>
      <c r="AX182" s="13" t="s">
        <v>72</v>
      </c>
      <c r="AY182" s="210" t="s">
        <v>130</v>
      </c>
    </row>
    <row r="183" spans="1:65" s="14" customFormat="1" ht="11.25">
      <c r="B183" s="211"/>
      <c r="C183" s="212"/>
      <c r="D183" s="202" t="s">
        <v>140</v>
      </c>
      <c r="E183" s="213" t="s">
        <v>19</v>
      </c>
      <c r="F183" s="214" t="s">
        <v>604</v>
      </c>
      <c r="G183" s="212"/>
      <c r="H183" s="215">
        <v>5.4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140</v>
      </c>
      <c r="AU183" s="221" t="s">
        <v>81</v>
      </c>
      <c r="AV183" s="14" t="s">
        <v>81</v>
      </c>
      <c r="AW183" s="14" t="s">
        <v>34</v>
      </c>
      <c r="AX183" s="14" t="s">
        <v>72</v>
      </c>
      <c r="AY183" s="221" t="s">
        <v>130</v>
      </c>
    </row>
    <row r="184" spans="1:65" s="14" customFormat="1" ht="11.25">
      <c r="B184" s="211"/>
      <c r="C184" s="212"/>
      <c r="D184" s="202" t="s">
        <v>140</v>
      </c>
      <c r="E184" s="213" t="s">
        <v>19</v>
      </c>
      <c r="F184" s="214" t="s">
        <v>605</v>
      </c>
      <c r="G184" s="212"/>
      <c r="H184" s="215">
        <v>9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140</v>
      </c>
      <c r="AU184" s="221" t="s">
        <v>81</v>
      </c>
      <c r="AV184" s="14" t="s">
        <v>81</v>
      </c>
      <c r="AW184" s="14" t="s">
        <v>34</v>
      </c>
      <c r="AX184" s="14" t="s">
        <v>72</v>
      </c>
      <c r="AY184" s="221" t="s">
        <v>130</v>
      </c>
    </row>
    <row r="185" spans="1:65" s="15" customFormat="1" ht="11.25">
      <c r="B185" s="222"/>
      <c r="C185" s="223"/>
      <c r="D185" s="202" t="s">
        <v>140</v>
      </c>
      <c r="E185" s="224" t="s">
        <v>19</v>
      </c>
      <c r="F185" s="225" t="s">
        <v>144</v>
      </c>
      <c r="G185" s="223"/>
      <c r="H185" s="226">
        <v>20.731999999999999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140</v>
      </c>
      <c r="AU185" s="232" t="s">
        <v>81</v>
      </c>
      <c r="AV185" s="15" t="s">
        <v>136</v>
      </c>
      <c r="AW185" s="15" t="s">
        <v>34</v>
      </c>
      <c r="AX185" s="15" t="s">
        <v>79</v>
      </c>
      <c r="AY185" s="232" t="s">
        <v>130</v>
      </c>
    </row>
    <row r="186" spans="1:65" s="2" customFormat="1" ht="24.2" customHeight="1">
      <c r="A186" s="36"/>
      <c r="B186" s="37"/>
      <c r="C186" s="181" t="s">
        <v>262</v>
      </c>
      <c r="D186" s="181" t="s">
        <v>132</v>
      </c>
      <c r="E186" s="182" t="s">
        <v>606</v>
      </c>
      <c r="F186" s="183" t="s">
        <v>607</v>
      </c>
      <c r="G186" s="184" t="s">
        <v>162</v>
      </c>
      <c r="H186" s="185">
        <v>312.8</v>
      </c>
      <c r="I186" s="186"/>
      <c r="J186" s="187">
        <f>ROUND(I186*H186,2)</f>
        <v>0</v>
      </c>
      <c r="K186" s="188"/>
      <c r="L186" s="41"/>
      <c r="M186" s="189" t="s">
        <v>19</v>
      </c>
      <c r="N186" s="190" t="s">
        <v>43</v>
      </c>
      <c r="O186" s="66"/>
      <c r="P186" s="191">
        <f>O186*H186</f>
        <v>0</v>
      </c>
      <c r="Q186" s="191">
        <v>0</v>
      </c>
      <c r="R186" s="191">
        <f>Q186*H186</f>
        <v>0</v>
      </c>
      <c r="S186" s="191">
        <v>0</v>
      </c>
      <c r="T186" s="192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3" t="s">
        <v>136</v>
      </c>
      <c r="AT186" s="193" t="s">
        <v>132</v>
      </c>
      <c r="AU186" s="193" t="s">
        <v>81</v>
      </c>
      <c r="AY186" s="19" t="s">
        <v>130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19" t="s">
        <v>79</v>
      </c>
      <c r="BK186" s="194">
        <f>ROUND(I186*H186,2)</f>
        <v>0</v>
      </c>
      <c r="BL186" s="19" t="s">
        <v>136</v>
      </c>
      <c r="BM186" s="193" t="s">
        <v>608</v>
      </c>
    </row>
    <row r="187" spans="1:65" s="2" customFormat="1" ht="11.25">
      <c r="A187" s="36"/>
      <c r="B187" s="37"/>
      <c r="C187" s="38"/>
      <c r="D187" s="195" t="s">
        <v>138</v>
      </c>
      <c r="E187" s="38"/>
      <c r="F187" s="196" t="s">
        <v>609</v>
      </c>
      <c r="G187" s="38"/>
      <c r="H187" s="38"/>
      <c r="I187" s="197"/>
      <c r="J187" s="38"/>
      <c r="K187" s="38"/>
      <c r="L187" s="41"/>
      <c r="M187" s="198"/>
      <c r="N187" s="199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138</v>
      </c>
      <c r="AU187" s="19" t="s">
        <v>81</v>
      </c>
    </row>
    <row r="188" spans="1:65" s="13" customFormat="1" ht="11.25">
      <c r="B188" s="200"/>
      <c r="C188" s="201"/>
      <c r="D188" s="202" t="s">
        <v>140</v>
      </c>
      <c r="E188" s="203" t="s">
        <v>19</v>
      </c>
      <c r="F188" s="204" t="s">
        <v>560</v>
      </c>
      <c r="G188" s="201"/>
      <c r="H188" s="203" t="s">
        <v>19</v>
      </c>
      <c r="I188" s="205"/>
      <c r="J188" s="201"/>
      <c r="K188" s="201"/>
      <c r="L188" s="206"/>
      <c r="M188" s="207"/>
      <c r="N188" s="208"/>
      <c r="O188" s="208"/>
      <c r="P188" s="208"/>
      <c r="Q188" s="208"/>
      <c r="R188" s="208"/>
      <c r="S188" s="208"/>
      <c r="T188" s="209"/>
      <c r="AT188" s="210" t="s">
        <v>140</v>
      </c>
      <c r="AU188" s="210" t="s">
        <v>81</v>
      </c>
      <c r="AV188" s="13" t="s">
        <v>79</v>
      </c>
      <c r="AW188" s="13" t="s">
        <v>34</v>
      </c>
      <c r="AX188" s="13" t="s">
        <v>72</v>
      </c>
      <c r="AY188" s="210" t="s">
        <v>130</v>
      </c>
    </row>
    <row r="189" spans="1:65" s="13" customFormat="1" ht="11.25">
      <c r="B189" s="200"/>
      <c r="C189" s="201"/>
      <c r="D189" s="202" t="s">
        <v>140</v>
      </c>
      <c r="E189" s="203" t="s">
        <v>19</v>
      </c>
      <c r="F189" s="204" t="s">
        <v>610</v>
      </c>
      <c r="G189" s="201"/>
      <c r="H189" s="203" t="s">
        <v>19</v>
      </c>
      <c r="I189" s="205"/>
      <c r="J189" s="201"/>
      <c r="K189" s="201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140</v>
      </c>
      <c r="AU189" s="210" t="s">
        <v>81</v>
      </c>
      <c r="AV189" s="13" t="s">
        <v>79</v>
      </c>
      <c r="AW189" s="13" t="s">
        <v>34</v>
      </c>
      <c r="AX189" s="13" t="s">
        <v>72</v>
      </c>
      <c r="AY189" s="210" t="s">
        <v>130</v>
      </c>
    </row>
    <row r="190" spans="1:65" s="14" customFormat="1" ht="11.25">
      <c r="B190" s="211"/>
      <c r="C190" s="212"/>
      <c r="D190" s="202" t="s">
        <v>140</v>
      </c>
      <c r="E190" s="213" t="s">
        <v>19</v>
      </c>
      <c r="F190" s="214" t="s">
        <v>611</v>
      </c>
      <c r="G190" s="212"/>
      <c r="H190" s="215">
        <v>312.8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140</v>
      </c>
      <c r="AU190" s="221" t="s">
        <v>81</v>
      </c>
      <c r="AV190" s="14" t="s">
        <v>81</v>
      </c>
      <c r="AW190" s="14" t="s">
        <v>34</v>
      </c>
      <c r="AX190" s="14" t="s">
        <v>72</v>
      </c>
      <c r="AY190" s="221" t="s">
        <v>130</v>
      </c>
    </row>
    <row r="191" spans="1:65" s="15" customFormat="1" ht="11.25">
      <c r="B191" s="222"/>
      <c r="C191" s="223"/>
      <c r="D191" s="202" t="s">
        <v>140</v>
      </c>
      <c r="E191" s="224" t="s">
        <v>19</v>
      </c>
      <c r="F191" s="225" t="s">
        <v>144</v>
      </c>
      <c r="G191" s="223"/>
      <c r="H191" s="226">
        <v>312.8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140</v>
      </c>
      <c r="AU191" s="232" t="s">
        <v>81</v>
      </c>
      <c r="AV191" s="15" t="s">
        <v>136</v>
      </c>
      <c r="AW191" s="15" t="s">
        <v>34</v>
      </c>
      <c r="AX191" s="15" t="s">
        <v>79</v>
      </c>
      <c r="AY191" s="232" t="s">
        <v>130</v>
      </c>
    </row>
    <row r="192" spans="1:65" s="2" customFormat="1" ht="24.2" customHeight="1">
      <c r="A192" s="36"/>
      <c r="B192" s="37"/>
      <c r="C192" s="181" t="s">
        <v>8</v>
      </c>
      <c r="D192" s="181" t="s">
        <v>132</v>
      </c>
      <c r="E192" s="182" t="s">
        <v>612</v>
      </c>
      <c r="F192" s="183" t="s">
        <v>613</v>
      </c>
      <c r="G192" s="184" t="s">
        <v>154</v>
      </c>
      <c r="H192" s="185">
        <v>272</v>
      </c>
      <c r="I192" s="186"/>
      <c r="J192" s="187">
        <f>ROUND(I192*H192,2)</f>
        <v>0</v>
      </c>
      <c r="K192" s="188"/>
      <c r="L192" s="41"/>
      <c r="M192" s="189" t="s">
        <v>19</v>
      </c>
      <c r="N192" s="190" t="s">
        <v>43</v>
      </c>
      <c r="O192" s="66"/>
      <c r="P192" s="191">
        <f>O192*H192</f>
        <v>0</v>
      </c>
      <c r="Q192" s="191">
        <v>5.9000000000000003E-4</v>
      </c>
      <c r="R192" s="191">
        <f>Q192*H192</f>
        <v>0.16048000000000001</v>
      </c>
      <c r="S192" s="191">
        <v>0</v>
      </c>
      <c r="T192" s="192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3" t="s">
        <v>136</v>
      </c>
      <c r="AT192" s="193" t="s">
        <v>132</v>
      </c>
      <c r="AU192" s="193" t="s">
        <v>81</v>
      </c>
      <c r="AY192" s="19" t="s">
        <v>130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19" t="s">
        <v>79</v>
      </c>
      <c r="BK192" s="194">
        <f>ROUND(I192*H192,2)</f>
        <v>0</v>
      </c>
      <c r="BL192" s="19" t="s">
        <v>136</v>
      </c>
      <c r="BM192" s="193" t="s">
        <v>614</v>
      </c>
    </row>
    <row r="193" spans="1:65" s="2" customFormat="1" ht="11.25">
      <c r="A193" s="36"/>
      <c r="B193" s="37"/>
      <c r="C193" s="38"/>
      <c r="D193" s="195" t="s">
        <v>138</v>
      </c>
      <c r="E193" s="38"/>
      <c r="F193" s="196" t="s">
        <v>615</v>
      </c>
      <c r="G193" s="38"/>
      <c r="H193" s="38"/>
      <c r="I193" s="197"/>
      <c r="J193" s="38"/>
      <c r="K193" s="38"/>
      <c r="L193" s="41"/>
      <c r="M193" s="198"/>
      <c r="N193" s="199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138</v>
      </c>
      <c r="AU193" s="19" t="s">
        <v>81</v>
      </c>
    </row>
    <row r="194" spans="1:65" s="13" customFormat="1" ht="11.25">
      <c r="B194" s="200"/>
      <c r="C194" s="201"/>
      <c r="D194" s="202" t="s">
        <v>140</v>
      </c>
      <c r="E194" s="203" t="s">
        <v>19</v>
      </c>
      <c r="F194" s="204" t="s">
        <v>560</v>
      </c>
      <c r="G194" s="201"/>
      <c r="H194" s="203" t="s">
        <v>19</v>
      </c>
      <c r="I194" s="205"/>
      <c r="J194" s="201"/>
      <c r="K194" s="201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140</v>
      </c>
      <c r="AU194" s="210" t="s">
        <v>81</v>
      </c>
      <c r="AV194" s="13" t="s">
        <v>79</v>
      </c>
      <c r="AW194" s="13" t="s">
        <v>34</v>
      </c>
      <c r="AX194" s="13" t="s">
        <v>72</v>
      </c>
      <c r="AY194" s="210" t="s">
        <v>130</v>
      </c>
    </row>
    <row r="195" spans="1:65" s="14" customFormat="1" ht="11.25">
      <c r="B195" s="211"/>
      <c r="C195" s="212"/>
      <c r="D195" s="202" t="s">
        <v>140</v>
      </c>
      <c r="E195" s="213" t="s">
        <v>19</v>
      </c>
      <c r="F195" s="214" t="s">
        <v>616</v>
      </c>
      <c r="G195" s="212"/>
      <c r="H195" s="215">
        <v>272</v>
      </c>
      <c r="I195" s="216"/>
      <c r="J195" s="212"/>
      <c r="K195" s="212"/>
      <c r="L195" s="217"/>
      <c r="M195" s="218"/>
      <c r="N195" s="219"/>
      <c r="O195" s="219"/>
      <c r="P195" s="219"/>
      <c r="Q195" s="219"/>
      <c r="R195" s="219"/>
      <c r="S195" s="219"/>
      <c r="T195" s="220"/>
      <c r="AT195" s="221" t="s">
        <v>140</v>
      </c>
      <c r="AU195" s="221" t="s">
        <v>81</v>
      </c>
      <c r="AV195" s="14" t="s">
        <v>81</v>
      </c>
      <c r="AW195" s="14" t="s">
        <v>34</v>
      </c>
      <c r="AX195" s="14" t="s">
        <v>72</v>
      </c>
      <c r="AY195" s="221" t="s">
        <v>130</v>
      </c>
    </row>
    <row r="196" spans="1:65" s="15" customFormat="1" ht="11.25">
      <c r="B196" s="222"/>
      <c r="C196" s="223"/>
      <c r="D196" s="202" t="s">
        <v>140</v>
      </c>
      <c r="E196" s="224" t="s">
        <v>19</v>
      </c>
      <c r="F196" s="225" t="s">
        <v>144</v>
      </c>
      <c r="G196" s="223"/>
      <c r="H196" s="226">
        <v>272</v>
      </c>
      <c r="I196" s="227"/>
      <c r="J196" s="223"/>
      <c r="K196" s="223"/>
      <c r="L196" s="228"/>
      <c r="M196" s="229"/>
      <c r="N196" s="230"/>
      <c r="O196" s="230"/>
      <c r="P196" s="230"/>
      <c r="Q196" s="230"/>
      <c r="R196" s="230"/>
      <c r="S196" s="230"/>
      <c r="T196" s="231"/>
      <c r="AT196" s="232" t="s">
        <v>140</v>
      </c>
      <c r="AU196" s="232" t="s">
        <v>81</v>
      </c>
      <c r="AV196" s="15" t="s">
        <v>136</v>
      </c>
      <c r="AW196" s="15" t="s">
        <v>34</v>
      </c>
      <c r="AX196" s="15" t="s">
        <v>79</v>
      </c>
      <c r="AY196" s="232" t="s">
        <v>130</v>
      </c>
    </row>
    <row r="197" spans="1:65" s="2" customFormat="1" ht="24.2" customHeight="1">
      <c r="A197" s="36"/>
      <c r="B197" s="37"/>
      <c r="C197" s="181" t="s">
        <v>274</v>
      </c>
      <c r="D197" s="181" t="s">
        <v>132</v>
      </c>
      <c r="E197" s="182" t="s">
        <v>617</v>
      </c>
      <c r="F197" s="183" t="s">
        <v>618</v>
      </c>
      <c r="G197" s="184" t="s">
        <v>154</v>
      </c>
      <c r="H197" s="185">
        <v>272</v>
      </c>
      <c r="I197" s="186"/>
      <c r="J197" s="187">
        <f>ROUND(I197*H197,2)</f>
        <v>0</v>
      </c>
      <c r="K197" s="188"/>
      <c r="L197" s="41"/>
      <c r="M197" s="189" t="s">
        <v>19</v>
      </c>
      <c r="N197" s="190" t="s">
        <v>43</v>
      </c>
      <c r="O197" s="66"/>
      <c r="P197" s="191">
        <f>O197*H197</f>
        <v>0</v>
      </c>
      <c r="Q197" s="191">
        <v>0</v>
      </c>
      <c r="R197" s="191">
        <f>Q197*H197</f>
        <v>0</v>
      </c>
      <c r="S197" s="191">
        <v>0</v>
      </c>
      <c r="T197" s="192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3" t="s">
        <v>136</v>
      </c>
      <c r="AT197" s="193" t="s">
        <v>132</v>
      </c>
      <c r="AU197" s="193" t="s">
        <v>81</v>
      </c>
      <c r="AY197" s="19" t="s">
        <v>130</v>
      </c>
      <c r="BE197" s="194">
        <f>IF(N197="základní",J197,0)</f>
        <v>0</v>
      </c>
      <c r="BF197" s="194">
        <f>IF(N197="snížená",J197,0)</f>
        <v>0</v>
      </c>
      <c r="BG197" s="194">
        <f>IF(N197="zákl. přenesená",J197,0)</f>
        <v>0</v>
      </c>
      <c r="BH197" s="194">
        <f>IF(N197="sníž. přenesená",J197,0)</f>
        <v>0</v>
      </c>
      <c r="BI197" s="194">
        <f>IF(N197="nulová",J197,0)</f>
        <v>0</v>
      </c>
      <c r="BJ197" s="19" t="s">
        <v>79</v>
      </c>
      <c r="BK197" s="194">
        <f>ROUND(I197*H197,2)</f>
        <v>0</v>
      </c>
      <c r="BL197" s="19" t="s">
        <v>136</v>
      </c>
      <c r="BM197" s="193" t="s">
        <v>619</v>
      </c>
    </row>
    <row r="198" spans="1:65" s="2" customFormat="1" ht="11.25">
      <c r="A198" s="36"/>
      <c r="B198" s="37"/>
      <c r="C198" s="38"/>
      <c r="D198" s="195" t="s">
        <v>138</v>
      </c>
      <c r="E198" s="38"/>
      <c r="F198" s="196" t="s">
        <v>620</v>
      </c>
      <c r="G198" s="38"/>
      <c r="H198" s="38"/>
      <c r="I198" s="197"/>
      <c r="J198" s="38"/>
      <c r="K198" s="38"/>
      <c r="L198" s="41"/>
      <c r="M198" s="198"/>
      <c r="N198" s="199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138</v>
      </c>
      <c r="AU198" s="19" t="s">
        <v>81</v>
      </c>
    </row>
    <row r="199" spans="1:65" s="13" customFormat="1" ht="11.25">
      <c r="B199" s="200"/>
      <c r="C199" s="201"/>
      <c r="D199" s="202" t="s">
        <v>140</v>
      </c>
      <c r="E199" s="203" t="s">
        <v>19</v>
      </c>
      <c r="F199" s="204" t="s">
        <v>621</v>
      </c>
      <c r="G199" s="201"/>
      <c r="H199" s="203" t="s">
        <v>19</v>
      </c>
      <c r="I199" s="205"/>
      <c r="J199" s="201"/>
      <c r="K199" s="201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140</v>
      </c>
      <c r="AU199" s="210" t="s">
        <v>81</v>
      </c>
      <c r="AV199" s="13" t="s">
        <v>79</v>
      </c>
      <c r="AW199" s="13" t="s">
        <v>34</v>
      </c>
      <c r="AX199" s="13" t="s">
        <v>72</v>
      </c>
      <c r="AY199" s="210" t="s">
        <v>130</v>
      </c>
    </row>
    <row r="200" spans="1:65" s="14" customFormat="1" ht="11.25">
      <c r="B200" s="211"/>
      <c r="C200" s="212"/>
      <c r="D200" s="202" t="s">
        <v>140</v>
      </c>
      <c r="E200" s="213" t="s">
        <v>19</v>
      </c>
      <c r="F200" s="214" t="s">
        <v>622</v>
      </c>
      <c r="G200" s="212"/>
      <c r="H200" s="215">
        <v>272</v>
      </c>
      <c r="I200" s="216"/>
      <c r="J200" s="212"/>
      <c r="K200" s="212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140</v>
      </c>
      <c r="AU200" s="221" t="s">
        <v>81</v>
      </c>
      <c r="AV200" s="14" t="s">
        <v>81</v>
      </c>
      <c r="AW200" s="14" t="s">
        <v>34</v>
      </c>
      <c r="AX200" s="14" t="s">
        <v>72</v>
      </c>
      <c r="AY200" s="221" t="s">
        <v>130</v>
      </c>
    </row>
    <row r="201" spans="1:65" s="15" customFormat="1" ht="11.25">
      <c r="B201" s="222"/>
      <c r="C201" s="223"/>
      <c r="D201" s="202" t="s">
        <v>140</v>
      </c>
      <c r="E201" s="224" t="s">
        <v>19</v>
      </c>
      <c r="F201" s="225" t="s">
        <v>144</v>
      </c>
      <c r="G201" s="223"/>
      <c r="H201" s="226">
        <v>272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140</v>
      </c>
      <c r="AU201" s="232" t="s">
        <v>81</v>
      </c>
      <c r="AV201" s="15" t="s">
        <v>136</v>
      </c>
      <c r="AW201" s="15" t="s">
        <v>34</v>
      </c>
      <c r="AX201" s="15" t="s">
        <v>79</v>
      </c>
      <c r="AY201" s="232" t="s">
        <v>130</v>
      </c>
    </row>
    <row r="202" spans="1:65" s="2" customFormat="1" ht="24.2" customHeight="1">
      <c r="A202" s="36"/>
      <c r="B202" s="37"/>
      <c r="C202" s="181" t="s">
        <v>283</v>
      </c>
      <c r="D202" s="181" t="s">
        <v>132</v>
      </c>
      <c r="E202" s="182" t="s">
        <v>623</v>
      </c>
      <c r="F202" s="183" t="s">
        <v>624</v>
      </c>
      <c r="G202" s="184" t="s">
        <v>154</v>
      </c>
      <c r="H202" s="185">
        <v>81</v>
      </c>
      <c r="I202" s="186"/>
      <c r="J202" s="187">
        <f>ROUND(I202*H202,2)</f>
        <v>0</v>
      </c>
      <c r="K202" s="188"/>
      <c r="L202" s="41"/>
      <c r="M202" s="189" t="s">
        <v>19</v>
      </c>
      <c r="N202" s="190" t="s">
        <v>43</v>
      </c>
      <c r="O202" s="66"/>
      <c r="P202" s="191">
        <f>O202*H202</f>
        <v>0</v>
      </c>
      <c r="Q202" s="191">
        <v>1.1E-4</v>
      </c>
      <c r="R202" s="191">
        <f>Q202*H202</f>
        <v>8.9099999999999995E-3</v>
      </c>
      <c r="S202" s="191">
        <v>0</v>
      </c>
      <c r="T202" s="192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3" t="s">
        <v>136</v>
      </c>
      <c r="AT202" s="193" t="s">
        <v>132</v>
      </c>
      <c r="AU202" s="193" t="s">
        <v>81</v>
      </c>
      <c r="AY202" s="19" t="s">
        <v>130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19" t="s">
        <v>79</v>
      </c>
      <c r="BK202" s="194">
        <f>ROUND(I202*H202,2)</f>
        <v>0</v>
      </c>
      <c r="BL202" s="19" t="s">
        <v>136</v>
      </c>
      <c r="BM202" s="193" t="s">
        <v>625</v>
      </c>
    </row>
    <row r="203" spans="1:65" s="2" customFormat="1" ht="11.25">
      <c r="A203" s="36"/>
      <c r="B203" s="37"/>
      <c r="C203" s="38"/>
      <c r="D203" s="195" t="s">
        <v>138</v>
      </c>
      <c r="E203" s="38"/>
      <c r="F203" s="196" t="s">
        <v>626</v>
      </c>
      <c r="G203" s="38"/>
      <c r="H203" s="38"/>
      <c r="I203" s="197"/>
      <c r="J203" s="38"/>
      <c r="K203" s="38"/>
      <c r="L203" s="41"/>
      <c r="M203" s="198"/>
      <c r="N203" s="199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138</v>
      </c>
      <c r="AU203" s="19" t="s">
        <v>81</v>
      </c>
    </row>
    <row r="204" spans="1:65" s="13" customFormat="1" ht="11.25">
      <c r="B204" s="200"/>
      <c r="C204" s="201"/>
      <c r="D204" s="202" t="s">
        <v>140</v>
      </c>
      <c r="E204" s="203" t="s">
        <v>19</v>
      </c>
      <c r="F204" s="204" t="s">
        <v>627</v>
      </c>
      <c r="G204" s="201"/>
      <c r="H204" s="203" t="s">
        <v>19</v>
      </c>
      <c r="I204" s="205"/>
      <c r="J204" s="201"/>
      <c r="K204" s="201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140</v>
      </c>
      <c r="AU204" s="210" t="s">
        <v>81</v>
      </c>
      <c r="AV204" s="13" t="s">
        <v>79</v>
      </c>
      <c r="AW204" s="13" t="s">
        <v>34</v>
      </c>
      <c r="AX204" s="13" t="s">
        <v>72</v>
      </c>
      <c r="AY204" s="210" t="s">
        <v>130</v>
      </c>
    </row>
    <row r="205" spans="1:65" s="13" customFormat="1" ht="11.25">
      <c r="B205" s="200"/>
      <c r="C205" s="201"/>
      <c r="D205" s="202" t="s">
        <v>140</v>
      </c>
      <c r="E205" s="203" t="s">
        <v>19</v>
      </c>
      <c r="F205" s="204" t="s">
        <v>628</v>
      </c>
      <c r="G205" s="201"/>
      <c r="H205" s="203" t="s">
        <v>19</v>
      </c>
      <c r="I205" s="205"/>
      <c r="J205" s="201"/>
      <c r="K205" s="201"/>
      <c r="L205" s="206"/>
      <c r="M205" s="207"/>
      <c r="N205" s="208"/>
      <c r="O205" s="208"/>
      <c r="P205" s="208"/>
      <c r="Q205" s="208"/>
      <c r="R205" s="208"/>
      <c r="S205" s="208"/>
      <c r="T205" s="209"/>
      <c r="AT205" s="210" t="s">
        <v>140</v>
      </c>
      <c r="AU205" s="210" t="s">
        <v>81</v>
      </c>
      <c r="AV205" s="13" t="s">
        <v>79</v>
      </c>
      <c r="AW205" s="13" t="s">
        <v>34</v>
      </c>
      <c r="AX205" s="13" t="s">
        <v>72</v>
      </c>
      <c r="AY205" s="210" t="s">
        <v>130</v>
      </c>
    </row>
    <row r="206" spans="1:65" s="14" customFormat="1" ht="11.25">
      <c r="B206" s="211"/>
      <c r="C206" s="212"/>
      <c r="D206" s="202" t="s">
        <v>140</v>
      </c>
      <c r="E206" s="213" t="s">
        <v>19</v>
      </c>
      <c r="F206" s="214" t="s">
        <v>629</v>
      </c>
      <c r="G206" s="212"/>
      <c r="H206" s="215">
        <v>81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140</v>
      </c>
      <c r="AU206" s="221" t="s">
        <v>81</v>
      </c>
      <c r="AV206" s="14" t="s">
        <v>81</v>
      </c>
      <c r="AW206" s="14" t="s">
        <v>34</v>
      </c>
      <c r="AX206" s="14" t="s">
        <v>72</v>
      </c>
      <c r="AY206" s="221" t="s">
        <v>130</v>
      </c>
    </row>
    <row r="207" spans="1:65" s="15" customFormat="1" ht="11.25">
      <c r="B207" s="222"/>
      <c r="C207" s="223"/>
      <c r="D207" s="202" t="s">
        <v>140</v>
      </c>
      <c r="E207" s="224" t="s">
        <v>19</v>
      </c>
      <c r="F207" s="225" t="s">
        <v>144</v>
      </c>
      <c r="G207" s="223"/>
      <c r="H207" s="226">
        <v>81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140</v>
      </c>
      <c r="AU207" s="232" t="s">
        <v>81</v>
      </c>
      <c r="AV207" s="15" t="s">
        <v>136</v>
      </c>
      <c r="AW207" s="15" t="s">
        <v>34</v>
      </c>
      <c r="AX207" s="15" t="s">
        <v>79</v>
      </c>
      <c r="AY207" s="232" t="s">
        <v>130</v>
      </c>
    </row>
    <row r="208" spans="1:65" s="2" customFormat="1" ht="16.5" customHeight="1">
      <c r="A208" s="36"/>
      <c r="B208" s="37"/>
      <c r="C208" s="244" t="s">
        <v>291</v>
      </c>
      <c r="D208" s="244" t="s">
        <v>322</v>
      </c>
      <c r="E208" s="245" t="s">
        <v>630</v>
      </c>
      <c r="F208" s="246" t="s">
        <v>631</v>
      </c>
      <c r="G208" s="247" t="s">
        <v>162</v>
      </c>
      <c r="H208" s="248">
        <v>1.62</v>
      </c>
      <c r="I208" s="249"/>
      <c r="J208" s="250">
        <f>ROUND(I208*H208,2)</f>
        <v>0</v>
      </c>
      <c r="K208" s="251"/>
      <c r="L208" s="252"/>
      <c r="M208" s="253" t="s">
        <v>19</v>
      </c>
      <c r="N208" s="254" t="s">
        <v>43</v>
      </c>
      <c r="O208" s="66"/>
      <c r="P208" s="191">
        <f>O208*H208</f>
        <v>0</v>
      </c>
      <c r="Q208" s="191">
        <v>0.55000000000000004</v>
      </c>
      <c r="R208" s="191">
        <f>Q208*H208</f>
        <v>0.89100000000000013</v>
      </c>
      <c r="S208" s="191">
        <v>0</v>
      </c>
      <c r="T208" s="192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3" t="s">
        <v>200</v>
      </c>
      <c r="AT208" s="193" t="s">
        <v>322</v>
      </c>
      <c r="AU208" s="193" t="s">
        <v>81</v>
      </c>
      <c r="AY208" s="19" t="s">
        <v>130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19" t="s">
        <v>79</v>
      </c>
      <c r="BK208" s="194">
        <f>ROUND(I208*H208,2)</f>
        <v>0</v>
      </c>
      <c r="BL208" s="19" t="s">
        <v>136</v>
      </c>
      <c r="BM208" s="193" t="s">
        <v>632</v>
      </c>
    </row>
    <row r="209" spans="1:65" s="13" customFormat="1" ht="11.25">
      <c r="B209" s="200"/>
      <c r="C209" s="201"/>
      <c r="D209" s="202" t="s">
        <v>140</v>
      </c>
      <c r="E209" s="203" t="s">
        <v>19</v>
      </c>
      <c r="F209" s="204" t="s">
        <v>633</v>
      </c>
      <c r="G209" s="201"/>
      <c r="H209" s="203" t="s">
        <v>19</v>
      </c>
      <c r="I209" s="205"/>
      <c r="J209" s="201"/>
      <c r="K209" s="201"/>
      <c r="L209" s="206"/>
      <c r="M209" s="207"/>
      <c r="N209" s="208"/>
      <c r="O209" s="208"/>
      <c r="P209" s="208"/>
      <c r="Q209" s="208"/>
      <c r="R209" s="208"/>
      <c r="S209" s="208"/>
      <c r="T209" s="209"/>
      <c r="AT209" s="210" t="s">
        <v>140</v>
      </c>
      <c r="AU209" s="210" t="s">
        <v>81</v>
      </c>
      <c r="AV209" s="13" t="s">
        <v>79</v>
      </c>
      <c r="AW209" s="13" t="s">
        <v>34</v>
      </c>
      <c r="AX209" s="13" t="s">
        <v>72</v>
      </c>
      <c r="AY209" s="210" t="s">
        <v>130</v>
      </c>
    </row>
    <row r="210" spans="1:65" s="13" customFormat="1" ht="11.25">
      <c r="B210" s="200"/>
      <c r="C210" s="201"/>
      <c r="D210" s="202" t="s">
        <v>140</v>
      </c>
      <c r="E210" s="203" t="s">
        <v>19</v>
      </c>
      <c r="F210" s="204" t="s">
        <v>634</v>
      </c>
      <c r="G210" s="201"/>
      <c r="H210" s="203" t="s">
        <v>19</v>
      </c>
      <c r="I210" s="205"/>
      <c r="J210" s="201"/>
      <c r="K210" s="201"/>
      <c r="L210" s="206"/>
      <c r="M210" s="207"/>
      <c r="N210" s="208"/>
      <c r="O210" s="208"/>
      <c r="P210" s="208"/>
      <c r="Q210" s="208"/>
      <c r="R210" s="208"/>
      <c r="S210" s="208"/>
      <c r="T210" s="209"/>
      <c r="AT210" s="210" t="s">
        <v>140</v>
      </c>
      <c r="AU210" s="210" t="s">
        <v>81</v>
      </c>
      <c r="AV210" s="13" t="s">
        <v>79</v>
      </c>
      <c r="AW210" s="13" t="s">
        <v>34</v>
      </c>
      <c r="AX210" s="13" t="s">
        <v>72</v>
      </c>
      <c r="AY210" s="210" t="s">
        <v>130</v>
      </c>
    </row>
    <row r="211" spans="1:65" s="14" customFormat="1" ht="11.25">
      <c r="B211" s="211"/>
      <c r="C211" s="212"/>
      <c r="D211" s="202" t="s">
        <v>140</v>
      </c>
      <c r="E211" s="213" t="s">
        <v>19</v>
      </c>
      <c r="F211" s="214" t="s">
        <v>635</v>
      </c>
      <c r="G211" s="212"/>
      <c r="H211" s="215">
        <v>1.62</v>
      </c>
      <c r="I211" s="216"/>
      <c r="J211" s="212"/>
      <c r="K211" s="212"/>
      <c r="L211" s="217"/>
      <c r="M211" s="218"/>
      <c r="N211" s="219"/>
      <c r="O211" s="219"/>
      <c r="P211" s="219"/>
      <c r="Q211" s="219"/>
      <c r="R211" s="219"/>
      <c r="S211" s="219"/>
      <c r="T211" s="220"/>
      <c r="AT211" s="221" t="s">
        <v>140</v>
      </c>
      <c r="AU211" s="221" t="s">
        <v>81</v>
      </c>
      <c r="AV211" s="14" t="s">
        <v>81</v>
      </c>
      <c r="AW211" s="14" t="s">
        <v>34</v>
      </c>
      <c r="AX211" s="14" t="s">
        <v>72</v>
      </c>
      <c r="AY211" s="221" t="s">
        <v>130</v>
      </c>
    </row>
    <row r="212" spans="1:65" s="15" customFormat="1" ht="11.25">
      <c r="B212" s="222"/>
      <c r="C212" s="223"/>
      <c r="D212" s="202" t="s">
        <v>140</v>
      </c>
      <c r="E212" s="224" t="s">
        <v>19</v>
      </c>
      <c r="F212" s="225" t="s">
        <v>144</v>
      </c>
      <c r="G212" s="223"/>
      <c r="H212" s="226">
        <v>1.62</v>
      </c>
      <c r="I212" s="227"/>
      <c r="J212" s="223"/>
      <c r="K212" s="223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140</v>
      </c>
      <c r="AU212" s="232" t="s">
        <v>81</v>
      </c>
      <c r="AV212" s="15" t="s">
        <v>136</v>
      </c>
      <c r="AW212" s="15" t="s">
        <v>34</v>
      </c>
      <c r="AX212" s="15" t="s">
        <v>79</v>
      </c>
      <c r="AY212" s="232" t="s">
        <v>130</v>
      </c>
    </row>
    <row r="213" spans="1:65" s="2" customFormat="1" ht="16.5" customHeight="1">
      <c r="A213" s="36"/>
      <c r="B213" s="37"/>
      <c r="C213" s="244" t="s">
        <v>298</v>
      </c>
      <c r="D213" s="244" t="s">
        <v>322</v>
      </c>
      <c r="E213" s="245" t="s">
        <v>636</v>
      </c>
      <c r="F213" s="246" t="s">
        <v>637</v>
      </c>
      <c r="G213" s="247" t="s">
        <v>162</v>
      </c>
      <c r="H213" s="248">
        <v>0.63</v>
      </c>
      <c r="I213" s="249"/>
      <c r="J213" s="250">
        <f>ROUND(I213*H213,2)</f>
        <v>0</v>
      </c>
      <c r="K213" s="251"/>
      <c r="L213" s="252"/>
      <c r="M213" s="253" t="s">
        <v>19</v>
      </c>
      <c r="N213" s="254" t="s">
        <v>43</v>
      </c>
      <c r="O213" s="66"/>
      <c r="P213" s="191">
        <f>O213*H213</f>
        <v>0</v>
      </c>
      <c r="Q213" s="191">
        <v>0.55000000000000004</v>
      </c>
      <c r="R213" s="191">
        <f>Q213*H213</f>
        <v>0.34650000000000003</v>
      </c>
      <c r="S213" s="191">
        <v>0</v>
      </c>
      <c r="T213" s="192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93" t="s">
        <v>200</v>
      </c>
      <c r="AT213" s="193" t="s">
        <v>322</v>
      </c>
      <c r="AU213" s="193" t="s">
        <v>81</v>
      </c>
      <c r="AY213" s="19" t="s">
        <v>130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19" t="s">
        <v>79</v>
      </c>
      <c r="BK213" s="194">
        <f>ROUND(I213*H213,2)</f>
        <v>0</v>
      </c>
      <c r="BL213" s="19" t="s">
        <v>136</v>
      </c>
      <c r="BM213" s="193" t="s">
        <v>638</v>
      </c>
    </row>
    <row r="214" spans="1:65" s="13" customFormat="1" ht="11.25">
      <c r="B214" s="200"/>
      <c r="C214" s="201"/>
      <c r="D214" s="202" t="s">
        <v>140</v>
      </c>
      <c r="E214" s="203" t="s">
        <v>19</v>
      </c>
      <c r="F214" s="204" t="s">
        <v>633</v>
      </c>
      <c r="G214" s="201"/>
      <c r="H214" s="203" t="s">
        <v>19</v>
      </c>
      <c r="I214" s="205"/>
      <c r="J214" s="201"/>
      <c r="K214" s="201"/>
      <c r="L214" s="206"/>
      <c r="M214" s="207"/>
      <c r="N214" s="208"/>
      <c r="O214" s="208"/>
      <c r="P214" s="208"/>
      <c r="Q214" s="208"/>
      <c r="R214" s="208"/>
      <c r="S214" s="208"/>
      <c r="T214" s="209"/>
      <c r="AT214" s="210" t="s">
        <v>140</v>
      </c>
      <c r="AU214" s="210" t="s">
        <v>81</v>
      </c>
      <c r="AV214" s="13" t="s">
        <v>79</v>
      </c>
      <c r="AW214" s="13" t="s">
        <v>34</v>
      </c>
      <c r="AX214" s="13" t="s">
        <v>72</v>
      </c>
      <c r="AY214" s="210" t="s">
        <v>130</v>
      </c>
    </row>
    <row r="215" spans="1:65" s="13" customFormat="1" ht="11.25">
      <c r="B215" s="200"/>
      <c r="C215" s="201"/>
      <c r="D215" s="202" t="s">
        <v>140</v>
      </c>
      <c r="E215" s="203" t="s">
        <v>19</v>
      </c>
      <c r="F215" s="204" t="s">
        <v>639</v>
      </c>
      <c r="G215" s="201"/>
      <c r="H215" s="203" t="s">
        <v>19</v>
      </c>
      <c r="I215" s="205"/>
      <c r="J215" s="201"/>
      <c r="K215" s="201"/>
      <c r="L215" s="206"/>
      <c r="M215" s="207"/>
      <c r="N215" s="208"/>
      <c r="O215" s="208"/>
      <c r="P215" s="208"/>
      <c r="Q215" s="208"/>
      <c r="R215" s="208"/>
      <c r="S215" s="208"/>
      <c r="T215" s="209"/>
      <c r="AT215" s="210" t="s">
        <v>140</v>
      </c>
      <c r="AU215" s="210" t="s">
        <v>81</v>
      </c>
      <c r="AV215" s="13" t="s">
        <v>79</v>
      </c>
      <c r="AW215" s="13" t="s">
        <v>34</v>
      </c>
      <c r="AX215" s="13" t="s">
        <v>72</v>
      </c>
      <c r="AY215" s="210" t="s">
        <v>130</v>
      </c>
    </row>
    <row r="216" spans="1:65" s="14" customFormat="1" ht="11.25">
      <c r="B216" s="211"/>
      <c r="C216" s="212"/>
      <c r="D216" s="202" t="s">
        <v>140</v>
      </c>
      <c r="E216" s="213" t="s">
        <v>19</v>
      </c>
      <c r="F216" s="214" t="s">
        <v>640</v>
      </c>
      <c r="G216" s="212"/>
      <c r="H216" s="215">
        <v>0.63</v>
      </c>
      <c r="I216" s="216"/>
      <c r="J216" s="212"/>
      <c r="K216" s="212"/>
      <c r="L216" s="217"/>
      <c r="M216" s="218"/>
      <c r="N216" s="219"/>
      <c r="O216" s="219"/>
      <c r="P216" s="219"/>
      <c r="Q216" s="219"/>
      <c r="R216" s="219"/>
      <c r="S216" s="219"/>
      <c r="T216" s="220"/>
      <c r="AT216" s="221" t="s">
        <v>140</v>
      </c>
      <c r="AU216" s="221" t="s">
        <v>81</v>
      </c>
      <c r="AV216" s="14" t="s">
        <v>81</v>
      </c>
      <c r="AW216" s="14" t="s">
        <v>34</v>
      </c>
      <c r="AX216" s="14" t="s">
        <v>72</v>
      </c>
      <c r="AY216" s="221" t="s">
        <v>130</v>
      </c>
    </row>
    <row r="217" spans="1:65" s="15" customFormat="1" ht="11.25">
      <c r="B217" s="222"/>
      <c r="C217" s="223"/>
      <c r="D217" s="202" t="s">
        <v>140</v>
      </c>
      <c r="E217" s="224" t="s">
        <v>19</v>
      </c>
      <c r="F217" s="225" t="s">
        <v>144</v>
      </c>
      <c r="G217" s="223"/>
      <c r="H217" s="226">
        <v>0.63</v>
      </c>
      <c r="I217" s="227"/>
      <c r="J217" s="223"/>
      <c r="K217" s="223"/>
      <c r="L217" s="228"/>
      <c r="M217" s="229"/>
      <c r="N217" s="230"/>
      <c r="O217" s="230"/>
      <c r="P217" s="230"/>
      <c r="Q217" s="230"/>
      <c r="R217" s="230"/>
      <c r="S217" s="230"/>
      <c r="T217" s="231"/>
      <c r="AT217" s="232" t="s">
        <v>140</v>
      </c>
      <c r="AU217" s="232" t="s">
        <v>81</v>
      </c>
      <c r="AV217" s="15" t="s">
        <v>136</v>
      </c>
      <c r="AW217" s="15" t="s">
        <v>34</v>
      </c>
      <c r="AX217" s="15" t="s">
        <v>79</v>
      </c>
      <c r="AY217" s="232" t="s">
        <v>130</v>
      </c>
    </row>
    <row r="218" spans="1:65" s="2" customFormat="1" ht="24.2" customHeight="1">
      <c r="A218" s="36"/>
      <c r="B218" s="37"/>
      <c r="C218" s="181" t="s">
        <v>305</v>
      </c>
      <c r="D218" s="181" t="s">
        <v>132</v>
      </c>
      <c r="E218" s="182" t="s">
        <v>641</v>
      </c>
      <c r="F218" s="183" t="s">
        <v>642</v>
      </c>
      <c r="G218" s="184" t="s">
        <v>154</v>
      </c>
      <c r="H218" s="185">
        <v>81</v>
      </c>
      <c r="I218" s="186"/>
      <c r="J218" s="187">
        <f>ROUND(I218*H218,2)</f>
        <v>0</v>
      </c>
      <c r="K218" s="188"/>
      <c r="L218" s="41"/>
      <c r="M218" s="189" t="s">
        <v>19</v>
      </c>
      <c r="N218" s="190" t="s">
        <v>43</v>
      </c>
      <c r="O218" s="66"/>
      <c r="P218" s="191">
        <f>O218*H218</f>
        <v>0</v>
      </c>
      <c r="Q218" s="191">
        <v>0</v>
      </c>
      <c r="R218" s="191">
        <f>Q218*H218</f>
        <v>0</v>
      </c>
      <c r="S218" s="191">
        <v>0</v>
      </c>
      <c r="T218" s="192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3" t="s">
        <v>136</v>
      </c>
      <c r="AT218" s="193" t="s">
        <v>132</v>
      </c>
      <c r="AU218" s="193" t="s">
        <v>81</v>
      </c>
      <c r="AY218" s="19" t="s">
        <v>130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19" t="s">
        <v>79</v>
      </c>
      <c r="BK218" s="194">
        <f>ROUND(I218*H218,2)</f>
        <v>0</v>
      </c>
      <c r="BL218" s="19" t="s">
        <v>136</v>
      </c>
      <c r="BM218" s="193" t="s">
        <v>643</v>
      </c>
    </row>
    <row r="219" spans="1:65" s="2" customFormat="1" ht="11.25">
      <c r="A219" s="36"/>
      <c r="B219" s="37"/>
      <c r="C219" s="38"/>
      <c r="D219" s="195" t="s">
        <v>138</v>
      </c>
      <c r="E219" s="38"/>
      <c r="F219" s="196" t="s">
        <v>644</v>
      </c>
      <c r="G219" s="38"/>
      <c r="H219" s="38"/>
      <c r="I219" s="197"/>
      <c r="J219" s="38"/>
      <c r="K219" s="38"/>
      <c r="L219" s="41"/>
      <c r="M219" s="198"/>
      <c r="N219" s="199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138</v>
      </c>
      <c r="AU219" s="19" t="s">
        <v>81</v>
      </c>
    </row>
    <row r="220" spans="1:65" s="13" customFormat="1" ht="11.25">
      <c r="B220" s="200"/>
      <c r="C220" s="201"/>
      <c r="D220" s="202" t="s">
        <v>140</v>
      </c>
      <c r="E220" s="203" t="s">
        <v>19</v>
      </c>
      <c r="F220" s="204" t="s">
        <v>645</v>
      </c>
      <c r="G220" s="201"/>
      <c r="H220" s="203" t="s">
        <v>19</v>
      </c>
      <c r="I220" s="205"/>
      <c r="J220" s="201"/>
      <c r="K220" s="201"/>
      <c r="L220" s="206"/>
      <c r="M220" s="207"/>
      <c r="N220" s="208"/>
      <c r="O220" s="208"/>
      <c r="P220" s="208"/>
      <c r="Q220" s="208"/>
      <c r="R220" s="208"/>
      <c r="S220" s="208"/>
      <c r="T220" s="209"/>
      <c r="AT220" s="210" t="s">
        <v>140</v>
      </c>
      <c r="AU220" s="210" t="s">
        <v>81</v>
      </c>
      <c r="AV220" s="13" t="s">
        <v>79</v>
      </c>
      <c r="AW220" s="13" t="s">
        <v>34</v>
      </c>
      <c r="AX220" s="13" t="s">
        <v>72</v>
      </c>
      <c r="AY220" s="210" t="s">
        <v>130</v>
      </c>
    </row>
    <row r="221" spans="1:65" s="14" customFormat="1" ht="11.25">
      <c r="B221" s="211"/>
      <c r="C221" s="212"/>
      <c r="D221" s="202" t="s">
        <v>140</v>
      </c>
      <c r="E221" s="213" t="s">
        <v>19</v>
      </c>
      <c r="F221" s="214" t="s">
        <v>646</v>
      </c>
      <c r="G221" s="212"/>
      <c r="H221" s="215">
        <v>81</v>
      </c>
      <c r="I221" s="216"/>
      <c r="J221" s="212"/>
      <c r="K221" s="212"/>
      <c r="L221" s="217"/>
      <c r="M221" s="218"/>
      <c r="N221" s="219"/>
      <c r="O221" s="219"/>
      <c r="P221" s="219"/>
      <c r="Q221" s="219"/>
      <c r="R221" s="219"/>
      <c r="S221" s="219"/>
      <c r="T221" s="220"/>
      <c r="AT221" s="221" t="s">
        <v>140</v>
      </c>
      <c r="AU221" s="221" t="s">
        <v>81</v>
      </c>
      <c r="AV221" s="14" t="s">
        <v>81</v>
      </c>
      <c r="AW221" s="14" t="s">
        <v>34</v>
      </c>
      <c r="AX221" s="14" t="s">
        <v>72</v>
      </c>
      <c r="AY221" s="221" t="s">
        <v>130</v>
      </c>
    </row>
    <row r="222" spans="1:65" s="15" customFormat="1" ht="11.25">
      <c r="B222" s="222"/>
      <c r="C222" s="223"/>
      <c r="D222" s="202" t="s">
        <v>140</v>
      </c>
      <c r="E222" s="224" t="s">
        <v>19</v>
      </c>
      <c r="F222" s="225" t="s">
        <v>144</v>
      </c>
      <c r="G222" s="223"/>
      <c r="H222" s="226">
        <v>81</v>
      </c>
      <c r="I222" s="227"/>
      <c r="J222" s="223"/>
      <c r="K222" s="223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140</v>
      </c>
      <c r="AU222" s="232" t="s">
        <v>81</v>
      </c>
      <c r="AV222" s="15" t="s">
        <v>136</v>
      </c>
      <c r="AW222" s="15" t="s">
        <v>34</v>
      </c>
      <c r="AX222" s="15" t="s">
        <v>79</v>
      </c>
      <c r="AY222" s="232" t="s">
        <v>130</v>
      </c>
    </row>
    <row r="223" spans="1:65" s="2" customFormat="1" ht="24.2" customHeight="1">
      <c r="A223" s="36"/>
      <c r="B223" s="37"/>
      <c r="C223" s="181" t="s">
        <v>7</v>
      </c>
      <c r="D223" s="181" t="s">
        <v>132</v>
      </c>
      <c r="E223" s="182" t="s">
        <v>647</v>
      </c>
      <c r="F223" s="183" t="s">
        <v>648</v>
      </c>
      <c r="G223" s="184" t="s">
        <v>162</v>
      </c>
      <c r="H223" s="185">
        <v>40.5</v>
      </c>
      <c r="I223" s="186"/>
      <c r="J223" s="187">
        <f>ROUND(I223*H223,2)</f>
        <v>0</v>
      </c>
      <c r="K223" s="188"/>
      <c r="L223" s="41"/>
      <c r="M223" s="189" t="s">
        <v>19</v>
      </c>
      <c r="N223" s="190" t="s">
        <v>43</v>
      </c>
      <c r="O223" s="66"/>
      <c r="P223" s="191">
        <f>O223*H223</f>
        <v>0</v>
      </c>
      <c r="Q223" s="191">
        <v>0</v>
      </c>
      <c r="R223" s="191">
        <f>Q223*H223</f>
        <v>0</v>
      </c>
      <c r="S223" s="191">
        <v>0</v>
      </c>
      <c r="T223" s="192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3" t="s">
        <v>136</v>
      </c>
      <c r="AT223" s="193" t="s">
        <v>132</v>
      </c>
      <c r="AU223" s="193" t="s">
        <v>81</v>
      </c>
      <c r="AY223" s="19" t="s">
        <v>130</v>
      </c>
      <c r="BE223" s="194">
        <f>IF(N223="základní",J223,0)</f>
        <v>0</v>
      </c>
      <c r="BF223" s="194">
        <f>IF(N223="snížená",J223,0)</f>
        <v>0</v>
      </c>
      <c r="BG223" s="194">
        <f>IF(N223="zákl. přenesená",J223,0)</f>
        <v>0</v>
      </c>
      <c r="BH223" s="194">
        <f>IF(N223="sníž. přenesená",J223,0)</f>
        <v>0</v>
      </c>
      <c r="BI223" s="194">
        <f>IF(N223="nulová",J223,0)</f>
        <v>0</v>
      </c>
      <c r="BJ223" s="19" t="s">
        <v>79</v>
      </c>
      <c r="BK223" s="194">
        <f>ROUND(I223*H223,2)</f>
        <v>0</v>
      </c>
      <c r="BL223" s="19" t="s">
        <v>136</v>
      </c>
      <c r="BM223" s="193" t="s">
        <v>649</v>
      </c>
    </row>
    <row r="224" spans="1:65" s="2" customFormat="1" ht="11.25">
      <c r="A224" s="36"/>
      <c r="B224" s="37"/>
      <c r="C224" s="38"/>
      <c r="D224" s="195" t="s">
        <v>138</v>
      </c>
      <c r="E224" s="38"/>
      <c r="F224" s="196" t="s">
        <v>650</v>
      </c>
      <c r="G224" s="38"/>
      <c r="H224" s="38"/>
      <c r="I224" s="197"/>
      <c r="J224" s="38"/>
      <c r="K224" s="38"/>
      <c r="L224" s="41"/>
      <c r="M224" s="198"/>
      <c r="N224" s="199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138</v>
      </c>
      <c r="AU224" s="19" t="s">
        <v>81</v>
      </c>
    </row>
    <row r="225" spans="1:65" s="13" customFormat="1" ht="11.25">
      <c r="B225" s="200"/>
      <c r="C225" s="201"/>
      <c r="D225" s="202" t="s">
        <v>140</v>
      </c>
      <c r="E225" s="203" t="s">
        <v>19</v>
      </c>
      <c r="F225" s="204" t="s">
        <v>627</v>
      </c>
      <c r="G225" s="201"/>
      <c r="H225" s="203" t="s">
        <v>19</v>
      </c>
      <c r="I225" s="205"/>
      <c r="J225" s="201"/>
      <c r="K225" s="201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140</v>
      </c>
      <c r="AU225" s="210" t="s">
        <v>81</v>
      </c>
      <c r="AV225" s="13" t="s">
        <v>79</v>
      </c>
      <c r="AW225" s="13" t="s">
        <v>34</v>
      </c>
      <c r="AX225" s="13" t="s">
        <v>72</v>
      </c>
      <c r="AY225" s="210" t="s">
        <v>130</v>
      </c>
    </row>
    <row r="226" spans="1:65" s="13" customFormat="1" ht="11.25">
      <c r="B226" s="200"/>
      <c r="C226" s="201"/>
      <c r="D226" s="202" t="s">
        <v>140</v>
      </c>
      <c r="E226" s="203" t="s">
        <v>19</v>
      </c>
      <c r="F226" s="204" t="s">
        <v>651</v>
      </c>
      <c r="G226" s="201"/>
      <c r="H226" s="203" t="s">
        <v>19</v>
      </c>
      <c r="I226" s="205"/>
      <c r="J226" s="201"/>
      <c r="K226" s="201"/>
      <c r="L226" s="206"/>
      <c r="M226" s="207"/>
      <c r="N226" s="208"/>
      <c r="O226" s="208"/>
      <c r="P226" s="208"/>
      <c r="Q226" s="208"/>
      <c r="R226" s="208"/>
      <c r="S226" s="208"/>
      <c r="T226" s="209"/>
      <c r="AT226" s="210" t="s">
        <v>140</v>
      </c>
      <c r="AU226" s="210" t="s">
        <v>81</v>
      </c>
      <c r="AV226" s="13" t="s">
        <v>79</v>
      </c>
      <c r="AW226" s="13" t="s">
        <v>34</v>
      </c>
      <c r="AX226" s="13" t="s">
        <v>72</v>
      </c>
      <c r="AY226" s="210" t="s">
        <v>130</v>
      </c>
    </row>
    <row r="227" spans="1:65" s="14" customFormat="1" ht="11.25">
      <c r="B227" s="211"/>
      <c r="C227" s="212"/>
      <c r="D227" s="202" t="s">
        <v>140</v>
      </c>
      <c r="E227" s="213" t="s">
        <v>19</v>
      </c>
      <c r="F227" s="214" t="s">
        <v>652</v>
      </c>
      <c r="G227" s="212"/>
      <c r="H227" s="215">
        <v>40.5</v>
      </c>
      <c r="I227" s="216"/>
      <c r="J227" s="212"/>
      <c r="K227" s="212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140</v>
      </c>
      <c r="AU227" s="221" t="s">
        <v>81</v>
      </c>
      <c r="AV227" s="14" t="s">
        <v>81</v>
      </c>
      <c r="AW227" s="14" t="s">
        <v>34</v>
      </c>
      <c r="AX227" s="14" t="s">
        <v>72</v>
      </c>
      <c r="AY227" s="221" t="s">
        <v>130</v>
      </c>
    </row>
    <row r="228" spans="1:65" s="15" customFormat="1" ht="11.25">
      <c r="B228" s="222"/>
      <c r="C228" s="223"/>
      <c r="D228" s="202" t="s">
        <v>140</v>
      </c>
      <c r="E228" s="224" t="s">
        <v>19</v>
      </c>
      <c r="F228" s="225" t="s">
        <v>144</v>
      </c>
      <c r="G228" s="223"/>
      <c r="H228" s="226">
        <v>40.5</v>
      </c>
      <c r="I228" s="227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140</v>
      </c>
      <c r="AU228" s="232" t="s">
        <v>81</v>
      </c>
      <c r="AV228" s="15" t="s">
        <v>136</v>
      </c>
      <c r="AW228" s="15" t="s">
        <v>34</v>
      </c>
      <c r="AX228" s="15" t="s">
        <v>79</v>
      </c>
      <c r="AY228" s="232" t="s">
        <v>130</v>
      </c>
    </row>
    <row r="229" spans="1:65" s="2" customFormat="1" ht="24.2" customHeight="1">
      <c r="A229" s="36"/>
      <c r="B229" s="37"/>
      <c r="C229" s="181" t="s">
        <v>321</v>
      </c>
      <c r="D229" s="181" t="s">
        <v>132</v>
      </c>
      <c r="E229" s="182" t="s">
        <v>653</v>
      </c>
      <c r="F229" s="183" t="s">
        <v>654</v>
      </c>
      <c r="G229" s="184" t="s">
        <v>162</v>
      </c>
      <c r="H229" s="185">
        <v>40.5</v>
      </c>
      <c r="I229" s="186"/>
      <c r="J229" s="187">
        <f>ROUND(I229*H229,2)</f>
        <v>0</v>
      </c>
      <c r="K229" s="188"/>
      <c r="L229" s="41"/>
      <c r="M229" s="189" t="s">
        <v>19</v>
      </c>
      <c r="N229" s="190" t="s">
        <v>43</v>
      </c>
      <c r="O229" s="66"/>
      <c r="P229" s="191">
        <f>O229*H229</f>
        <v>0</v>
      </c>
      <c r="Q229" s="191">
        <v>0</v>
      </c>
      <c r="R229" s="191">
        <f>Q229*H229</f>
        <v>0</v>
      </c>
      <c r="S229" s="191">
        <v>0</v>
      </c>
      <c r="T229" s="192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93" t="s">
        <v>136</v>
      </c>
      <c r="AT229" s="193" t="s">
        <v>132</v>
      </c>
      <c r="AU229" s="193" t="s">
        <v>81</v>
      </c>
      <c r="AY229" s="19" t="s">
        <v>130</v>
      </c>
      <c r="BE229" s="194">
        <f>IF(N229="základní",J229,0)</f>
        <v>0</v>
      </c>
      <c r="BF229" s="194">
        <f>IF(N229="snížená",J229,0)</f>
        <v>0</v>
      </c>
      <c r="BG229" s="194">
        <f>IF(N229="zákl. přenesená",J229,0)</f>
        <v>0</v>
      </c>
      <c r="BH229" s="194">
        <f>IF(N229="sníž. přenesená",J229,0)</f>
        <v>0</v>
      </c>
      <c r="BI229" s="194">
        <f>IF(N229="nulová",J229,0)</f>
        <v>0</v>
      </c>
      <c r="BJ229" s="19" t="s">
        <v>79</v>
      </c>
      <c r="BK229" s="194">
        <f>ROUND(I229*H229,2)</f>
        <v>0</v>
      </c>
      <c r="BL229" s="19" t="s">
        <v>136</v>
      </c>
      <c r="BM229" s="193" t="s">
        <v>655</v>
      </c>
    </row>
    <row r="230" spans="1:65" s="2" customFormat="1" ht="11.25">
      <c r="A230" s="36"/>
      <c r="B230" s="37"/>
      <c r="C230" s="38"/>
      <c r="D230" s="195" t="s">
        <v>138</v>
      </c>
      <c r="E230" s="38"/>
      <c r="F230" s="196" t="s">
        <v>656</v>
      </c>
      <c r="G230" s="38"/>
      <c r="H230" s="38"/>
      <c r="I230" s="197"/>
      <c r="J230" s="38"/>
      <c r="K230" s="38"/>
      <c r="L230" s="41"/>
      <c r="M230" s="198"/>
      <c r="N230" s="199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9" t="s">
        <v>138</v>
      </c>
      <c r="AU230" s="19" t="s">
        <v>81</v>
      </c>
    </row>
    <row r="231" spans="1:65" s="13" customFormat="1" ht="11.25">
      <c r="B231" s="200"/>
      <c r="C231" s="201"/>
      <c r="D231" s="202" t="s">
        <v>140</v>
      </c>
      <c r="E231" s="203" t="s">
        <v>19</v>
      </c>
      <c r="F231" s="204" t="s">
        <v>657</v>
      </c>
      <c r="G231" s="201"/>
      <c r="H231" s="203" t="s">
        <v>19</v>
      </c>
      <c r="I231" s="205"/>
      <c r="J231" s="201"/>
      <c r="K231" s="201"/>
      <c r="L231" s="206"/>
      <c r="M231" s="207"/>
      <c r="N231" s="208"/>
      <c r="O231" s="208"/>
      <c r="P231" s="208"/>
      <c r="Q231" s="208"/>
      <c r="R231" s="208"/>
      <c r="S231" s="208"/>
      <c r="T231" s="209"/>
      <c r="AT231" s="210" t="s">
        <v>140</v>
      </c>
      <c r="AU231" s="210" t="s">
        <v>81</v>
      </c>
      <c r="AV231" s="13" t="s">
        <v>79</v>
      </c>
      <c r="AW231" s="13" t="s">
        <v>34</v>
      </c>
      <c r="AX231" s="13" t="s">
        <v>72</v>
      </c>
      <c r="AY231" s="210" t="s">
        <v>130</v>
      </c>
    </row>
    <row r="232" spans="1:65" s="14" customFormat="1" ht="11.25">
      <c r="B232" s="211"/>
      <c r="C232" s="212"/>
      <c r="D232" s="202" t="s">
        <v>140</v>
      </c>
      <c r="E232" s="213" t="s">
        <v>19</v>
      </c>
      <c r="F232" s="214" t="s">
        <v>658</v>
      </c>
      <c r="G232" s="212"/>
      <c r="H232" s="215">
        <v>40.5</v>
      </c>
      <c r="I232" s="216"/>
      <c r="J232" s="212"/>
      <c r="K232" s="212"/>
      <c r="L232" s="217"/>
      <c r="M232" s="218"/>
      <c r="N232" s="219"/>
      <c r="O232" s="219"/>
      <c r="P232" s="219"/>
      <c r="Q232" s="219"/>
      <c r="R232" s="219"/>
      <c r="S232" s="219"/>
      <c r="T232" s="220"/>
      <c r="AT232" s="221" t="s">
        <v>140</v>
      </c>
      <c r="AU232" s="221" t="s">
        <v>81</v>
      </c>
      <c r="AV232" s="14" t="s">
        <v>81</v>
      </c>
      <c r="AW232" s="14" t="s">
        <v>34</v>
      </c>
      <c r="AX232" s="14" t="s">
        <v>72</v>
      </c>
      <c r="AY232" s="221" t="s">
        <v>130</v>
      </c>
    </row>
    <row r="233" spans="1:65" s="15" customFormat="1" ht="11.25">
      <c r="B233" s="222"/>
      <c r="C233" s="223"/>
      <c r="D233" s="202" t="s">
        <v>140</v>
      </c>
      <c r="E233" s="224" t="s">
        <v>19</v>
      </c>
      <c r="F233" s="225" t="s">
        <v>144</v>
      </c>
      <c r="G233" s="223"/>
      <c r="H233" s="226">
        <v>40.5</v>
      </c>
      <c r="I233" s="227"/>
      <c r="J233" s="223"/>
      <c r="K233" s="223"/>
      <c r="L233" s="228"/>
      <c r="M233" s="229"/>
      <c r="N233" s="230"/>
      <c r="O233" s="230"/>
      <c r="P233" s="230"/>
      <c r="Q233" s="230"/>
      <c r="R233" s="230"/>
      <c r="S233" s="230"/>
      <c r="T233" s="231"/>
      <c r="AT233" s="232" t="s">
        <v>140</v>
      </c>
      <c r="AU233" s="232" t="s">
        <v>81</v>
      </c>
      <c r="AV233" s="15" t="s">
        <v>136</v>
      </c>
      <c r="AW233" s="15" t="s">
        <v>34</v>
      </c>
      <c r="AX233" s="15" t="s">
        <v>79</v>
      </c>
      <c r="AY233" s="232" t="s">
        <v>130</v>
      </c>
    </row>
    <row r="234" spans="1:65" s="2" customFormat="1" ht="24.2" customHeight="1">
      <c r="A234" s="36"/>
      <c r="B234" s="37"/>
      <c r="C234" s="181" t="s">
        <v>329</v>
      </c>
      <c r="D234" s="181" t="s">
        <v>132</v>
      </c>
      <c r="E234" s="182" t="s">
        <v>659</v>
      </c>
      <c r="F234" s="183" t="s">
        <v>660</v>
      </c>
      <c r="G234" s="184" t="s">
        <v>540</v>
      </c>
      <c r="H234" s="185">
        <v>2</v>
      </c>
      <c r="I234" s="186"/>
      <c r="J234" s="187">
        <f>ROUND(I234*H234,2)</f>
        <v>0</v>
      </c>
      <c r="K234" s="188"/>
      <c r="L234" s="41"/>
      <c r="M234" s="189" t="s">
        <v>19</v>
      </c>
      <c r="N234" s="190" t="s">
        <v>43</v>
      </c>
      <c r="O234" s="66"/>
      <c r="P234" s="191">
        <f>O234*H234</f>
        <v>0</v>
      </c>
      <c r="Q234" s="191">
        <v>0</v>
      </c>
      <c r="R234" s="191">
        <f>Q234*H234</f>
        <v>0</v>
      </c>
      <c r="S234" s="191">
        <v>0</v>
      </c>
      <c r="T234" s="192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93" t="s">
        <v>136</v>
      </c>
      <c r="AT234" s="193" t="s">
        <v>132</v>
      </c>
      <c r="AU234" s="193" t="s">
        <v>81</v>
      </c>
      <c r="AY234" s="19" t="s">
        <v>130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19" t="s">
        <v>79</v>
      </c>
      <c r="BK234" s="194">
        <f>ROUND(I234*H234,2)</f>
        <v>0</v>
      </c>
      <c r="BL234" s="19" t="s">
        <v>136</v>
      </c>
      <c r="BM234" s="193" t="s">
        <v>661</v>
      </c>
    </row>
    <row r="235" spans="1:65" s="2" customFormat="1" ht="11.25">
      <c r="A235" s="36"/>
      <c r="B235" s="37"/>
      <c r="C235" s="38"/>
      <c r="D235" s="195" t="s">
        <v>138</v>
      </c>
      <c r="E235" s="38"/>
      <c r="F235" s="196" t="s">
        <v>662</v>
      </c>
      <c r="G235" s="38"/>
      <c r="H235" s="38"/>
      <c r="I235" s="197"/>
      <c r="J235" s="38"/>
      <c r="K235" s="38"/>
      <c r="L235" s="41"/>
      <c r="M235" s="198"/>
      <c r="N235" s="199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138</v>
      </c>
      <c r="AU235" s="19" t="s">
        <v>81</v>
      </c>
    </row>
    <row r="236" spans="1:65" s="13" customFormat="1" ht="11.25">
      <c r="B236" s="200"/>
      <c r="C236" s="201"/>
      <c r="D236" s="202" t="s">
        <v>140</v>
      </c>
      <c r="E236" s="203" t="s">
        <v>19</v>
      </c>
      <c r="F236" s="204" t="s">
        <v>543</v>
      </c>
      <c r="G236" s="201"/>
      <c r="H236" s="203" t="s">
        <v>19</v>
      </c>
      <c r="I236" s="205"/>
      <c r="J236" s="201"/>
      <c r="K236" s="201"/>
      <c r="L236" s="206"/>
      <c r="M236" s="207"/>
      <c r="N236" s="208"/>
      <c r="O236" s="208"/>
      <c r="P236" s="208"/>
      <c r="Q236" s="208"/>
      <c r="R236" s="208"/>
      <c r="S236" s="208"/>
      <c r="T236" s="209"/>
      <c r="AT236" s="210" t="s">
        <v>140</v>
      </c>
      <c r="AU236" s="210" t="s">
        <v>81</v>
      </c>
      <c r="AV236" s="13" t="s">
        <v>79</v>
      </c>
      <c r="AW236" s="13" t="s">
        <v>34</v>
      </c>
      <c r="AX236" s="13" t="s">
        <v>72</v>
      </c>
      <c r="AY236" s="210" t="s">
        <v>130</v>
      </c>
    </row>
    <row r="237" spans="1:65" s="14" customFormat="1" ht="11.25">
      <c r="B237" s="211"/>
      <c r="C237" s="212"/>
      <c r="D237" s="202" t="s">
        <v>140</v>
      </c>
      <c r="E237" s="213" t="s">
        <v>19</v>
      </c>
      <c r="F237" s="214" t="s">
        <v>81</v>
      </c>
      <c r="G237" s="212"/>
      <c r="H237" s="215">
        <v>2</v>
      </c>
      <c r="I237" s="216"/>
      <c r="J237" s="212"/>
      <c r="K237" s="212"/>
      <c r="L237" s="217"/>
      <c r="M237" s="218"/>
      <c r="N237" s="219"/>
      <c r="O237" s="219"/>
      <c r="P237" s="219"/>
      <c r="Q237" s="219"/>
      <c r="R237" s="219"/>
      <c r="S237" s="219"/>
      <c r="T237" s="220"/>
      <c r="AT237" s="221" t="s">
        <v>140</v>
      </c>
      <c r="AU237" s="221" t="s">
        <v>81</v>
      </c>
      <c r="AV237" s="14" t="s">
        <v>81</v>
      </c>
      <c r="AW237" s="14" t="s">
        <v>34</v>
      </c>
      <c r="AX237" s="14" t="s">
        <v>72</v>
      </c>
      <c r="AY237" s="221" t="s">
        <v>130</v>
      </c>
    </row>
    <row r="238" spans="1:65" s="15" customFormat="1" ht="11.25">
      <c r="B238" s="222"/>
      <c r="C238" s="223"/>
      <c r="D238" s="202" t="s">
        <v>140</v>
      </c>
      <c r="E238" s="224" t="s">
        <v>19</v>
      </c>
      <c r="F238" s="225" t="s">
        <v>144</v>
      </c>
      <c r="G238" s="223"/>
      <c r="H238" s="226">
        <v>2</v>
      </c>
      <c r="I238" s="227"/>
      <c r="J238" s="223"/>
      <c r="K238" s="223"/>
      <c r="L238" s="228"/>
      <c r="M238" s="229"/>
      <c r="N238" s="230"/>
      <c r="O238" s="230"/>
      <c r="P238" s="230"/>
      <c r="Q238" s="230"/>
      <c r="R238" s="230"/>
      <c r="S238" s="230"/>
      <c r="T238" s="231"/>
      <c r="AT238" s="232" t="s">
        <v>140</v>
      </c>
      <c r="AU238" s="232" t="s">
        <v>81</v>
      </c>
      <c r="AV238" s="15" t="s">
        <v>136</v>
      </c>
      <c r="AW238" s="15" t="s">
        <v>34</v>
      </c>
      <c r="AX238" s="15" t="s">
        <v>79</v>
      </c>
      <c r="AY238" s="232" t="s">
        <v>130</v>
      </c>
    </row>
    <row r="239" spans="1:65" s="2" customFormat="1" ht="24.2" customHeight="1">
      <c r="A239" s="36"/>
      <c r="B239" s="37"/>
      <c r="C239" s="181" t="s">
        <v>336</v>
      </c>
      <c r="D239" s="181" t="s">
        <v>132</v>
      </c>
      <c r="E239" s="182" t="s">
        <v>663</v>
      </c>
      <c r="F239" s="183" t="s">
        <v>664</v>
      </c>
      <c r="G239" s="184" t="s">
        <v>540</v>
      </c>
      <c r="H239" s="185">
        <v>3</v>
      </c>
      <c r="I239" s="186"/>
      <c r="J239" s="187">
        <f>ROUND(I239*H239,2)</f>
        <v>0</v>
      </c>
      <c r="K239" s="188"/>
      <c r="L239" s="41"/>
      <c r="M239" s="189" t="s">
        <v>19</v>
      </c>
      <c r="N239" s="190" t="s">
        <v>43</v>
      </c>
      <c r="O239" s="66"/>
      <c r="P239" s="191">
        <f>O239*H239</f>
        <v>0</v>
      </c>
      <c r="Q239" s="191">
        <v>0</v>
      </c>
      <c r="R239" s="191">
        <f>Q239*H239</f>
        <v>0</v>
      </c>
      <c r="S239" s="191">
        <v>0</v>
      </c>
      <c r="T239" s="192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3" t="s">
        <v>136</v>
      </c>
      <c r="AT239" s="193" t="s">
        <v>132</v>
      </c>
      <c r="AU239" s="193" t="s">
        <v>81</v>
      </c>
      <c r="AY239" s="19" t="s">
        <v>130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19" t="s">
        <v>79</v>
      </c>
      <c r="BK239" s="194">
        <f>ROUND(I239*H239,2)</f>
        <v>0</v>
      </c>
      <c r="BL239" s="19" t="s">
        <v>136</v>
      </c>
      <c r="BM239" s="193" t="s">
        <v>665</v>
      </c>
    </row>
    <row r="240" spans="1:65" s="2" customFormat="1" ht="11.25">
      <c r="A240" s="36"/>
      <c r="B240" s="37"/>
      <c r="C240" s="38"/>
      <c r="D240" s="195" t="s">
        <v>138</v>
      </c>
      <c r="E240" s="38"/>
      <c r="F240" s="196" t="s">
        <v>666</v>
      </c>
      <c r="G240" s="38"/>
      <c r="H240" s="38"/>
      <c r="I240" s="197"/>
      <c r="J240" s="38"/>
      <c r="K240" s="38"/>
      <c r="L240" s="41"/>
      <c r="M240" s="198"/>
      <c r="N240" s="199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138</v>
      </c>
      <c r="AU240" s="19" t="s">
        <v>81</v>
      </c>
    </row>
    <row r="241" spans="1:65" s="13" customFormat="1" ht="11.25">
      <c r="B241" s="200"/>
      <c r="C241" s="201"/>
      <c r="D241" s="202" t="s">
        <v>140</v>
      </c>
      <c r="E241" s="203" t="s">
        <v>19</v>
      </c>
      <c r="F241" s="204" t="s">
        <v>543</v>
      </c>
      <c r="G241" s="201"/>
      <c r="H241" s="203" t="s">
        <v>19</v>
      </c>
      <c r="I241" s="205"/>
      <c r="J241" s="201"/>
      <c r="K241" s="201"/>
      <c r="L241" s="206"/>
      <c r="M241" s="207"/>
      <c r="N241" s="208"/>
      <c r="O241" s="208"/>
      <c r="P241" s="208"/>
      <c r="Q241" s="208"/>
      <c r="R241" s="208"/>
      <c r="S241" s="208"/>
      <c r="T241" s="209"/>
      <c r="AT241" s="210" t="s">
        <v>140</v>
      </c>
      <c r="AU241" s="210" t="s">
        <v>81</v>
      </c>
      <c r="AV241" s="13" t="s">
        <v>79</v>
      </c>
      <c r="AW241" s="13" t="s">
        <v>34</v>
      </c>
      <c r="AX241" s="13" t="s">
        <v>72</v>
      </c>
      <c r="AY241" s="210" t="s">
        <v>130</v>
      </c>
    </row>
    <row r="242" spans="1:65" s="14" customFormat="1" ht="11.25">
      <c r="B242" s="211"/>
      <c r="C242" s="212"/>
      <c r="D242" s="202" t="s">
        <v>140</v>
      </c>
      <c r="E242" s="213" t="s">
        <v>19</v>
      </c>
      <c r="F242" s="214" t="s">
        <v>151</v>
      </c>
      <c r="G242" s="212"/>
      <c r="H242" s="215">
        <v>3</v>
      </c>
      <c r="I242" s="216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140</v>
      </c>
      <c r="AU242" s="221" t="s">
        <v>81</v>
      </c>
      <c r="AV242" s="14" t="s">
        <v>81</v>
      </c>
      <c r="AW242" s="14" t="s">
        <v>34</v>
      </c>
      <c r="AX242" s="14" t="s">
        <v>72</v>
      </c>
      <c r="AY242" s="221" t="s">
        <v>130</v>
      </c>
    </row>
    <row r="243" spans="1:65" s="15" customFormat="1" ht="11.25">
      <c r="B243" s="222"/>
      <c r="C243" s="223"/>
      <c r="D243" s="202" t="s">
        <v>140</v>
      </c>
      <c r="E243" s="224" t="s">
        <v>19</v>
      </c>
      <c r="F243" s="225" t="s">
        <v>144</v>
      </c>
      <c r="G243" s="223"/>
      <c r="H243" s="226">
        <v>3</v>
      </c>
      <c r="I243" s="227"/>
      <c r="J243" s="223"/>
      <c r="K243" s="223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140</v>
      </c>
      <c r="AU243" s="232" t="s">
        <v>81</v>
      </c>
      <c r="AV243" s="15" t="s">
        <v>136</v>
      </c>
      <c r="AW243" s="15" t="s">
        <v>34</v>
      </c>
      <c r="AX243" s="15" t="s">
        <v>79</v>
      </c>
      <c r="AY243" s="232" t="s">
        <v>130</v>
      </c>
    </row>
    <row r="244" spans="1:65" s="2" customFormat="1" ht="24.2" customHeight="1">
      <c r="A244" s="36"/>
      <c r="B244" s="37"/>
      <c r="C244" s="181" t="s">
        <v>213</v>
      </c>
      <c r="D244" s="181" t="s">
        <v>132</v>
      </c>
      <c r="E244" s="182" t="s">
        <v>667</v>
      </c>
      <c r="F244" s="183" t="s">
        <v>668</v>
      </c>
      <c r="G244" s="184" t="s">
        <v>540</v>
      </c>
      <c r="H244" s="185">
        <v>2</v>
      </c>
      <c r="I244" s="186"/>
      <c r="J244" s="187">
        <f>ROUND(I244*H244,2)</f>
        <v>0</v>
      </c>
      <c r="K244" s="188"/>
      <c r="L244" s="41"/>
      <c r="M244" s="189" t="s">
        <v>19</v>
      </c>
      <c r="N244" s="190" t="s">
        <v>43</v>
      </c>
      <c r="O244" s="66"/>
      <c r="P244" s="191">
        <f>O244*H244</f>
        <v>0</v>
      </c>
      <c r="Q244" s="191">
        <v>0</v>
      </c>
      <c r="R244" s="191">
        <f>Q244*H244</f>
        <v>0</v>
      </c>
      <c r="S244" s="191">
        <v>0</v>
      </c>
      <c r="T244" s="192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93" t="s">
        <v>136</v>
      </c>
      <c r="AT244" s="193" t="s">
        <v>132</v>
      </c>
      <c r="AU244" s="193" t="s">
        <v>81</v>
      </c>
      <c r="AY244" s="19" t="s">
        <v>130</v>
      </c>
      <c r="BE244" s="194">
        <f>IF(N244="základní",J244,0)</f>
        <v>0</v>
      </c>
      <c r="BF244" s="194">
        <f>IF(N244="snížená",J244,0)</f>
        <v>0</v>
      </c>
      <c r="BG244" s="194">
        <f>IF(N244="zákl. přenesená",J244,0)</f>
        <v>0</v>
      </c>
      <c r="BH244" s="194">
        <f>IF(N244="sníž. přenesená",J244,0)</f>
        <v>0</v>
      </c>
      <c r="BI244" s="194">
        <f>IF(N244="nulová",J244,0)</f>
        <v>0</v>
      </c>
      <c r="BJ244" s="19" t="s">
        <v>79</v>
      </c>
      <c r="BK244" s="194">
        <f>ROUND(I244*H244,2)</f>
        <v>0</v>
      </c>
      <c r="BL244" s="19" t="s">
        <v>136</v>
      </c>
      <c r="BM244" s="193" t="s">
        <v>669</v>
      </c>
    </row>
    <row r="245" spans="1:65" s="2" customFormat="1" ht="11.25">
      <c r="A245" s="36"/>
      <c r="B245" s="37"/>
      <c r="C245" s="38"/>
      <c r="D245" s="195" t="s">
        <v>138</v>
      </c>
      <c r="E245" s="38"/>
      <c r="F245" s="196" t="s">
        <v>670</v>
      </c>
      <c r="G245" s="38"/>
      <c r="H245" s="38"/>
      <c r="I245" s="197"/>
      <c r="J245" s="38"/>
      <c r="K245" s="38"/>
      <c r="L245" s="41"/>
      <c r="M245" s="198"/>
      <c r="N245" s="199"/>
      <c r="O245" s="66"/>
      <c r="P245" s="66"/>
      <c r="Q245" s="66"/>
      <c r="R245" s="66"/>
      <c r="S245" s="66"/>
      <c r="T245" s="67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9" t="s">
        <v>138</v>
      </c>
      <c r="AU245" s="19" t="s">
        <v>81</v>
      </c>
    </row>
    <row r="246" spans="1:65" s="13" customFormat="1" ht="11.25">
      <c r="B246" s="200"/>
      <c r="C246" s="201"/>
      <c r="D246" s="202" t="s">
        <v>140</v>
      </c>
      <c r="E246" s="203" t="s">
        <v>19</v>
      </c>
      <c r="F246" s="204" t="s">
        <v>543</v>
      </c>
      <c r="G246" s="201"/>
      <c r="H246" s="203" t="s">
        <v>19</v>
      </c>
      <c r="I246" s="205"/>
      <c r="J246" s="201"/>
      <c r="K246" s="201"/>
      <c r="L246" s="206"/>
      <c r="M246" s="207"/>
      <c r="N246" s="208"/>
      <c r="O246" s="208"/>
      <c r="P246" s="208"/>
      <c r="Q246" s="208"/>
      <c r="R246" s="208"/>
      <c r="S246" s="208"/>
      <c r="T246" s="209"/>
      <c r="AT246" s="210" t="s">
        <v>140</v>
      </c>
      <c r="AU246" s="210" t="s">
        <v>81</v>
      </c>
      <c r="AV246" s="13" t="s">
        <v>79</v>
      </c>
      <c r="AW246" s="13" t="s">
        <v>34</v>
      </c>
      <c r="AX246" s="13" t="s">
        <v>72</v>
      </c>
      <c r="AY246" s="210" t="s">
        <v>130</v>
      </c>
    </row>
    <row r="247" spans="1:65" s="14" customFormat="1" ht="11.25">
      <c r="B247" s="211"/>
      <c r="C247" s="212"/>
      <c r="D247" s="202" t="s">
        <v>140</v>
      </c>
      <c r="E247" s="213" t="s">
        <v>19</v>
      </c>
      <c r="F247" s="214" t="s">
        <v>81</v>
      </c>
      <c r="G247" s="212"/>
      <c r="H247" s="215">
        <v>2</v>
      </c>
      <c r="I247" s="216"/>
      <c r="J247" s="212"/>
      <c r="K247" s="212"/>
      <c r="L247" s="217"/>
      <c r="M247" s="218"/>
      <c r="N247" s="219"/>
      <c r="O247" s="219"/>
      <c r="P247" s="219"/>
      <c r="Q247" s="219"/>
      <c r="R247" s="219"/>
      <c r="S247" s="219"/>
      <c r="T247" s="220"/>
      <c r="AT247" s="221" t="s">
        <v>140</v>
      </c>
      <c r="AU247" s="221" t="s">
        <v>81</v>
      </c>
      <c r="AV247" s="14" t="s">
        <v>81</v>
      </c>
      <c r="AW247" s="14" t="s">
        <v>34</v>
      </c>
      <c r="AX247" s="14" t="s">
        <v>72</v>
      </c>
      <c r="AY247" s="221" t="s">
        <v>130</v>
      </c>
    </row>
    <row r="248" spans="1:65" s="15" customFormat="1" ht="11.25">
      <c r="B248" s="222"/>
      <c r="C248" s="223"/>
      <c r="D248" s="202" t="s">
        <v>140</v>
      </c>
      <c r="E248" s="224" t="s">
        <v>19</v>
      </c>
      <c r="F248" s="225" t="s">
        <v>144</v>
      </c>
      <c r="G248" s="223"/>
      <c r="H248" s="226">
        <v>2</v>
      </c>
      <c r="I248" s="227"/>
      <c r="J248" s="223"/>
      <c r="K248" s="223"/>
      <c r="L248" s="228"/>
      <c r="M248" s="229"/>
      <c r="N248" s="230"/>
      <c r="O248" s="230"/>
      <c r="P248" s="230"/>
      <c r="Q248" s="230"/>
      <c r="R248" s="230"/>
      <c r="S248" s="230"/>
      <c r="T248" s="231"/>
      <c r="AT248" s="232" t="s">
        <v>140</v>
      </c>
      <c r="AU248" s="232" t="s">
        <v>81</v>
      </c>
      <c r="AV248" s="15" t="s">
        <v>136</v>
      </c>
      <c r="AW248" s="15" t="s">
        <v>34</v>
      </c>
      <c r="AX248" s="15" t="s">
        <v>79</v>
      </c>
      <c r="AY248" s="232" t="s">
        <v>130</v>
      </c>
    </row>
    <row r="249" spans="1:65" s="2" customFormat="1" ht="24.2" customHeight="1">
      <c r="A249" s="36"/>
      <c r="B249" s="37"/>
      <c r="C249" s="181" t="s">
        <v>346</v>
      </c>
      <c r="D249" s="181" t="s">
        <v>132</v>
      </c>
      <c r="E249" s="182" t="s">
        <v>671</v>
      </c>
      <c r="F249" s="183" t="s">
        <v>672</v>
      </c>
      <c r="G249" s="184" t="s">
        <v>540</v>
      </c>
      <c r="H249" s="185">
        <v>3</v>
      </c>
      <c r="I249" s="186"/>
      <c r="J249" s="187">
        <f>ROUND(I249*H249,2)</f>
        <v>0</v>
      </c>
      <c r="K249" s="188"/>
      <c r="L249" s="41"/>
      <c r="M249" s="189" t="s">
        <v>19</v>
      </c>
      <c r="N249" s="190" t="s">
        <v>43</v>
      </c>
      <c r="O249" s="66"/>
      <c r="P249" s="191">
        <f>O249*H249</f>
        <v>0</v>
      </c>
      <c r="Q249" s="191">
        <v>0</v>
      </c>
      <c r="R249" s="191">
        <f>Q249*H249</f>
        <v>0</v>
      </c>
      <c r="S249" s="191">
        <v>0</v>
      </c>
      <c r="T249" s="192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93" t="s">
        <v>136</v>
      </c>
      <c r="AT249" s="193" t="s">
        <v>132</v>
      </c>
      <c r="AU249" s="193" t="s">
        <v>81</v>
      </c>
      <c r="AY249" s="19" t="s">
        <v>130</v>
      </c>
      <c r="BE249" s="194">
        <f>IF(N249="základní",J249,0)</f>
        <v>0</v>
      </c>
      <c r="BF249" s="194">
        <f>IF(N249="snížená",J249,0)</f>
        <v>0</v>
      </c>
      <c r="BG249" s="194">
        <f>IF(N249="zákl. přenesená",J249,0)</f>
        <v>0</v>
      </c>
      <c r="BH249" s="194">
        <f>IF(N249="sníž. přenesená",J249,0)</f>
        <v>0</v>
      </c>
      <c r="BI249" s="194">
        <f>IF(N249="nulová",J249,0)</f>
        <v>0</v>
      </c>
      <c r="BJ249" s="19" t="s">
        <v>79</v>
      </c>
      <c r="BK249" s="194">
        <f>ROUND(I249*H249,2)</f>
        <v>0</v>
      </c>
      <c r="BL249" s="19" t="s">
        <v>136</v>
      </c>
      <c r="BM249" s="193" t="s">
        <v>673</v>
      </c>
    </row>
    <row r="250" spans="1:65" s="2" customFormat="1" ht="11.25">
      <c r="A250" s="36"/>
      <c r="B250" s="37"/>
      <c r="C250" s="38"/>
      <c r="D250" s="195" t="s">
        <v>138</v>
      </c>
      <c r="E250" s="38"/>
      <c r="F250" s="196" t="s">
        <v>674</v>
      </c>
      <c r="G250" s="38"/>
      <c r="H250" s="38"/>
      <c r="I250" s="197"/>
      <c r="J250" s="38"/>
      <c r="K250" s="38"/>
      <c r="L250" s="41"/>
      <c r="M250" s="198"/>
      <c r="N250" s="199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138</v>
      </c>
      <c r="AU250" s="19" t="s">
        <v>81</v>
      </c>
    </row>
    <row r="251" spans="1:65" s="13" customFormat="1" ht="11.25">
      <c r="B251" s="200"/>
      <c r="C251" s="201"/>
      <c r="D251" s="202" t="s">
        <v>140</v>
      </c>
      <c r="E251" s="203" t="s">
        <v>19</v>
      </c>
      <c r="F251" s="204" t="s">
        <v>543</v>
      </c>
      <c r="G251" s="201"/>
      <c r="H251" s="203" t="s">
        <v>19</v>
      </c>
      <c r="I251" s="205"/>
      <c r="J251" s="201"/>
      <c r="K251" s="201"/>
      <c r="L251" s="206"/>
      <c r="M251" s="207"/>
      <c r="N251" s="208"/>
      <c r="O251" s="208"/>
      <c r="P251" s="208"/>
      <c r="Q251" s="208"/>
      <c r="R251" s="208"/>
      <c r="S251" s="208"/>
      <c r="T251" s="209"/>
      <c r="AT251" s="210" t="s">
        <v>140</v>
      </c>
      <c r="AU251" s="210" t="s">
        <v>81</v>
      </c>
      <c r="AV251" s="13" t="s">
        <v>79</v>
      </c>
      <c r="AW251" s="13" t="s">
        <v>34</v>
      </c>
      <c r="AX251" s="13" t="s">
        <v>72</v>
      </c>
      <c r="AY251" s="210" t="s">
        <v>130</v>
      </c>
    </row>
    <row r="252" spans="1:65" s="14" customFormat="1" ht="11.25">
      <c r="B252" s="211"/>
      <c r="C252" s="212"/>
      <c r="D252" s="202" t="s">
        <v>140</v>
      </c>
      <c r="E252" s="213" t="s">
        <v>19</v>
      </c>
      <c r="F252" s="214" t="s">
        <v>151</v>
      </c>
      <c r="G252" s="212"/>
      <c r="H252" s="215">
        <v>3</v>
      </c>
      <c r="I252" s="216"/>
      <c r="J252" s="212"/>
      <c r="K252" s="212"/>
      <c r="L252" s="217"/>
      <c r="M252" s="218"/>
      <c r="N252" s="219"/>
      <c r="O252" s="219"/>
      <c r="P252" s="219"/>
      <c r="Q252" s="219"/>
      <c r="R252" s="219"/>
      <c r="S252" s="219"/>
      <c r="T252" s="220"/>
      <c r="AT252" s="221" t="s">
        <v>140</v>
      </c>
      <c r="AU252" s="221" t="s">
        <v>81</v>
      </c>
      <c r="AV252" s="14" t="s">
        <v>81</v>
      </c>
      <c r="AW252" s="14" t="s">
        <v>34</v>
      </c>
      <c r="AX252" s="14" t="s">
        <v>72</v>
      </c>
      <c r="AY252" s="221" t="s">
        <v>130</v>
      </c>
    </row>
    <row r="253" spans="1:65" s="15" customFormat="1" ht="11.25">
      <c r="B253" s="222"/>
      <c r="C253" s="223"/>
      <c r="D253" s="202" t="s">
        <v>140</v>
      </c>
      <c r="E253" s="224" t="s">
        <v>19</v>
      </c>
      <c r="F253" s="225" t="s">
        <v>144</v>
      </c>
      <c r="G253" s="223"/>
      <c r="H253" s="226">
        <v>3</v>
      </c>
      <c r="I253" s="227"/>
      <c r="J253" s="223"/>
      <c r="K253" s="223"/>
      <c r="L253" s="228"/>
      <c r="M253" s="229"/>
      <c r="N253" s="230"/>
      <c r="O253" s="230"/>
      <c r="P253" s="230"/>
      <c r="Q253" s="230"/>
      <c r="R253" s="230"/>
      <c r="S253" s="230"/>
      <c r="T253" s="231"/>
      <c r="AT253" s="232" t="s">
        <v>140</v>
      </c>
      <c r="AU253" s="232" t="s">
        <v>81</v>
      </c>
      <c r="AV253" s="15" t="s">
        <v>136</v>
      </c>
      <c r="AW253" s="15" t="s">
        <v>34</v>
      </c>
      <c r="AX253" s="15" t="s">
        <v>79</v>
      </c>
      <c r="AY253" s="232" t="s">
        <v>130</v>
      </c>
    </row>
    <row r="254" spans="1:65" s="2" customFormat="1" ht="24.2" customHeight="1">
      <c r="A254" s="36"/>
      <c r="B254" s="37"/>
      <c r="C254" s="181" t="s">
        <v>357</v>
      </c>
      <c r="D254" s="181" t="s">
        <v>132</v>
      </c>
      <c r="E254" s="182" t="s">
        <v>675</v>
      </c>
      <c r="F254" s="183" t="s">
        <v>676</v>
      </c>
      <c r="G254" s="184" t="s">
        <v>540</v>
      </c>
      <c r="H254" s="185">
        <v>2</v>
      </c>
      <c r="I254" s="186"/>
      <c r="J254" s="187">
        <f>ROUND(I254*H254,2)</f>
        <v>0</v>
      </c>
      <c r="K254" s="188"/>
      <c r="L254" s="41"/>
      <c r="M254" s="189" t="s">
        <v>19</v>
      </c>
      <c r="N254" s="190" t="s">
        <v>43</v>
      </c>
      <c r="O254" s="66"/>
      <c r="P254" s="191">
        <f>O254*H254</f>
        <v>0</v>
      </c>
      <c r="Q254" s="191">
        <v>0</v>
      </c>
      <c r="R254" s="191">
        <f>Q254*H254</f>
        <v>0</v>
      </c>
      <c r="S254" s="191">
        <v>0</v>
      </c>
      <c r="T254" s="192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93" t="s">
        <v>136</v>
      </c>
      <c r="AT254" s="193" t="s">
        <v>132</v>
      </c>
      <c r="AU254" s="193" t="s">
        <v>81</v>
      </c>
      <c r="AY254" s="19" t="s">
        <v>130</v>
      </c>
      <c r="BE254" s="194">
        <f>IF(N254="základní",J254,0)</f>
        <v>0</v>
      </c>
      <c r="BF254" s="194">
        <f>IF(N254="snížená",J254,0)</f>
        <v>0</v>
      </c>
      <c r="BG254" s="194">
        <f>IF(N254="zákl. přenesená",J254,0)</f>
        <v>0</v>
      </c>
      <c r="BH254" s="194">
        <f>IF(N254="sníž. přenesená",J254,0)</f>
        <v>0</v>
      </c>
      <c r="BI254" s="194">
        <f>IF(N254="nulová",J254,0)</f>
        <v>0</v>
      </c>
      <c r="BJ254" s="19" t="s">
        <v>79</v>
      </c>
      <c r="BK254" s="194">
        <f>ROUND(I254*H254,2)</f>
        <v>0</v>
      </c>
      <c r="BL254" s="19" t="s">
        <v>136</v>
      </c>
      <c r="BM254" s="193" t="s">
        <v>677</v>
      </c>
    </row>
    <row r="255" spans="1:65" s="2" customFormat="1" ht="11.25">
      <c r="A255" s="36"/>
      <c r="B255" s="37"/>
      <c r="C255" s="38"/>
      <c r="D255" s="195" t="s">
        <v>138</v>
      </c>
      <c r="E255" s="38"/>
      <c r="F255" s="196" t="s">
        <v>678</v>
      </c>
      <c r="G255" s="38"/>
      <c r="H255" s="38"/>
      <c r="I255" s="197"/>
      <c r="J255" s="38"/>
      <c r="K255" s="38"/>
      <c r="L255" s="41"/>
      <c r="M255" s="198"/>
      <c r="N255" s="199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9" t="s">
        <v>138</v>
      </c>
      <c r="AU255" s="19" t="s">
        <v>81</v>
      </c>
    </row>
    <row r="256" spans="1:65" s="13" customFormat="1" ht="11.25">
      <c r="B256" s="200"/>
      <c r="C256" s="201"/>
      <c r="D256" s="202" t="s">
        <v>140</v>
      </c>
      <c r="E256" s="203" t="s">
        <v>19</v>
      </c>
      <c r="F256" s="204" t="s">
        <v>543</v>
      </c>
      <c r="G256" s="201"/>
      <c r="H256" s="203" t="s">
        <v>19</v>
      </c>
      <c r="I256" s="205"/>
      <c r="J256" s="201"/>
      <c r="K256" s="201"/>
      <c r="L256" s="206"/>
      <c r="M256" s="207"/>
      <c r="N256" s="208"/>
      <c r="O256" s="208"/>
      <c r="P256" s="208"/>
      <c r="Q256" s="208"/>
      <c r="R256" s="208"/>
      <c r="S256" s="208"/>
      <c r="T256" s="209"/>
      <c r="AT256" s="210" t="s">
        <v>140</v>
      </c>
      <c r="AU256" s="210" t="s">
        <v>81</v>
      </c>
      <c r="AV256" s="13" t="s">
        <v>79</v>
      </c>
      <c r="AW256" s="13" t="s">
        <v>34</v>
      </c>
      <c r="AX256" s="13" t="s">
        <v>72</v>
      </c>
      <c r="AY256" s="210" t="s">
        <v>130</v>
      </c>
    </row>
    <row r="257" spans="1:65" s="14" customFormat="1" ht="11.25">
      <c r="B257" s="211"/>
      <c r="C257" s="212"/>
      <c r="D257" s="202" t="s">
        <v>140</v>
      </c>
      <c r="E257" s="213" t="s">
        <v>19</v>
      </c>
      <c r="F257" s="214" t="s">
        <v>81</v>
      </c>
      <c r="G257" s="212"/>
      <c r="H257" s="215">
        <v>2</v>
      </c>
      <c r="I257" s="216"/>
      <c r="J257" s="212"/>
      <c r="K257" s="212"/>
      <c r="L257" s="217"/>
      <c r="M257" s="218"/>
      <c r="N257" s="219"/>
      <c r="O257" s="219"/>
      <c r="P257" s="219"/>
      <c r="Q257" s="219"/>
      <c r="R257" s="219"/>
      <c r="S257" s="219"/>
      <c r="T257" s="220"/>
      <c r="AT257" s="221" t="s">
        <v>140</v>
      </c>
      <c r="AU257" s="221" t="s">
        <v>81</v>
      </c>
      <c r="AV257" s="14" t="s">
        <v>81</v>
      </c>
      <c r="AW257" s="14" t="s">
        <v>34</v>
      </c>
      <c r="AX257" s="14" t="s">
        <v>72</v>
      </c>
      <c r="AY257" s="221" t="s">
        <v>130</v>
      </c>
    </row>
    <row r="258" spans="1:65" s="15" customFormat="1" ht="11.25">
      <c r="B258" s="222"/>
      <c r="C258" s="223"/>
      <c r="D258" s="202" t="s">
        <v>140</v>
      </c>
      <c r="E258" s="224" t="s">
        <v>19</v>
      </c>
      <c r="F258" s="225" t="s">
        <v>144</v>
      </c>
      <c r="G258" s="223"/>
      <c r="H258" s="226">
        <v>2</v>
      </c>
      <c r="I258" s="227"/>
      <c r="J258" s="223"/>
      <c r="K258" s="223"/>
      <c r="L258" s="228"/>
      <c r="M258" s="229"/>
      <c r="N258" s="230"/>
      <c r="O258" s="230"/>
      <c r="P258" s="230"/>
      <c r="Q258" s="230"/>
      <c r="R258" s="230"/>
      <c r="S258" s="230"/>
      <c r="T258" s="231"/>
      <c r="AT258" s="232" t="s">
        <v>140</v>
      </c>
      <c r="AU258" s="232" t="s">
        <v>81</v>
      </c>
      <c r="AV258" s="15" t="s">
        <v>136</v>
      </c>
      <c r="AW258" s="15" t="s">
        <v>34</v>
      </c>
      <c r="AX258" s="15" t="s">
        <v>79</v>
      </c>
      <c r="AY258" s="232" t="s">
        <v>130</v>
      </c>
    </row>
    <row r="259" spans="1:65" s="2" customFormat="1" ht="24.2" customHeight="1">
      <c r="A259" s="36"/>
      <c r="B259" s="37"/>
      <c r="C259" s="181" t="s">
        <v>364</v>
      </c>
      <c r="D259" s="181" t="s">
        <v>132</v>
      </c>
      <c r="E259" s="182" t="s">
        <v>679</v>
      </c>
      <c r="F259" s="183" t="s">
        <v>680</v>
      </c>
      <c r="G259" s="184" t="s">
        <v>540</v>
      </c>
      <c r="H259" s="185">
        <v>3</v>
      </c>
      <c r="I259" s="186"/>
      <c r="J259" s="187">
        <f>ROUND(I259*H259,2)</f>
        <v>0</v>
      </c>
      <c r="K259" s="188"/>
      <c r="L259" s="41"/>
      <c r="M259" s="189" t="s">
        <v>19</v>
      </c>
      <c r="N259" s="190" t="s">
        <v>43</v>
      </c>
      <c r="O259" s="66"/>
      <c r="P259" s="191">
        <f>O259*H259</f>
        <v>0</v>
      </c>
      <c r="Q259" s="191">
        <v>0</v>
      </c>
      <c r="R259" s="191">
        <f>Q259*H259</f>
        <v>0</v>
      </c>
      <c r="S259" s="191">
        <v>0</v>
      </c>
      <c r="T259" s="192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93" t="s">
        <v>136</v>
      </c>
      <c r="AT259" s="193" t="s">
        <v>132</v>
      </c>
      <c r="AU259" s="193" t="s">
        <v>81</v>
      </c>
      <c r="AY259" s="19" t="s">
        <v>130</v>
      </c>
      <c r="BE259" s="194">
        <f>IF(N259="základní",J259,0)</f>
        <v>0</v>
      </c>
      <c r="BF259" s="194">
        <f>IF(N259="snížená",J259,0)</f>
        <v>0</v>
      </c>
      <c r="BG259" s="194">
        <f>IF(N259="zákl. přenesená",J259,0)</f>
        <v>0</v>
      </c>
      <c r="BH259" s="194">
        <f>IF(N259="sníž. přenesená",J259,0)</f>
        <v>0</v>
      </c>
      <c r="BI259" s="194">
        <f>IF(N259="nulová",J259,0)</f>
        <v>0</v>
      </c>
      <c r="BJ259" s="19" t="s">
        <v>79</v>
      </c>
      <c r="BK259" s="194">
        <f>ROUND(I259*H259,2)</f>
        <v>0</v>
      </c>
      <c r="BL259" s="19" t="s">
        <v>136</v>
      </c>
      <c r="BM259" s="193" t="s">
        <v>681</v>
      </c>
    </row>
    <row r="260" spans="1:65" s="2" customFormat="1" ht="11.25">
      <c r="A260" s="36"/>
      <c r="B260" s="37"/>
      <c r="C260" s="38"/>
      <c r="D260" s="195" t="s">
        <v>138</v>
      </c>
      <c r="E260" s="38"/>
      <c r="F260" s="196" t="s">
        <v>682</v>
      </c>
      <c r="G260" s="38"/>
      <c r="H260" s="38"/>
      <c r="I260" s="197"/>
      <c r="J260" s="38"/>
      <c r="K260" s="38"/>
      <c r="L260" s="41"/>
      <c r="M260" s="198"/>
      <c r="N260" s="199"/>
      <c r="O260" s="66"/>
      <c r="P260" s="66"/>
      <c r="Q260" s="66"/>
      <c r="R260" s="66"/>
      <c r="S260" s="66"/>
      <c r="T260" s="67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9" t="s">
        <v>138</v>
      </c>
      <c r="AU260" s="19" t="s">
        <v>81</v>
      </c>
    </row>
    <row r="261" spans="1:65" s="13" customFormat="1" ht="11.25">
      <c r="B261" s="200"/>
      <c r="C261" s="201"/>
      <c r="D261" s="202" t="s">
        <v>140</v>
      </c>
      <c r="E261" s="203" t="s">
        <v>19</v>
      </c>
      <c r="F261" s="204" t="s">
        <v>543</v>
      </c>
      <c r="G261" s="201"/>
      <c r="H261" s="203" t="s">
        <v>19</v>
      </c>
      <c r="I261" s="205"/>
      <c r="J261" s="201"/>
      <c r="K261" s="201"/>
      <c r="L261" s="206"/>
      <c r="M261" s="207"/>
      <c r="N261" s="208"/>
      <c r="O261" s="208"/>
      <c r="P261" s="208"/>
      <c r="Q261" s="208"/>
      <c r="R261" s="208"/>
      <c r="S261" s="208"/>
      <c r="T261" s="209"/>
      <c r="AT261" s="210" t="s">
        <v>140</v>
      </c>
      <c r="AU261" s="210" t="s">
        <v>81</v>
      </c>
      <c r="AV261" s="13" t="s">
        <v>79</v>
      </c>
      <c r="AW261" s="13" t="s">
        <v>34</v>
      </c>
      <c r="AX261" s="13" t="s">
        <v>72</v>
      </c>
      <c r="AY261" s="210" t="s">
        <v>130</v>
      </c>
    </row>
    <row r="262" spans="1:65" s="14" customFormat="1" ht="11.25">
      <c r="B262" s="211"/>
      <c r="C262" s="212"/>
      <c r="D262" s="202" t="s">
        <v>140</v>
      </c>
      <c r="E262" s="213" t="s">
        <v>19</v>
      </c>
      <c r="F262" s="214" t="s">
        <v>151</v>
      </c>
      <c r="G262" s="212"/>
      <c r="H262" s="215">
        <v>3</v>
      </c>
      <c r="I262" s="216"/>
      <c r="J262" s="212"/>
      <c r="K262" s="212"/>
      <c r="L262" s="217"/>
      <c r="M262" s="218"/>
      <c r="N262" s="219"/>
      <c r="O262" s="219"/>
      <c r="P262" s="219"/>
      <c r="Q262" s="219"/>
      <c r="R262" s="219"/>
      <c r="S262" s="219"/>
      <c r="T262" s="220"/>
      <c r="AT262" s="221" t="s">
        <v>140</v>
      </c>
      <c r="AU262" s="221" t="s">
        <v>81</v>
      </c>
      <c r="AV262" s="14" t="s">
        <v>81</v>
      </c>
      <c r="AW262" s="14" t="s">
        <v>34</v>
      </c>
      <c r="AX262" s="14" t="s">
        <v>72</v>
      </c>
      <c r="AY262" s="221" t="s">
        <v>130</v>
      </c>
    </row>
    <row r="263" spans="1:65" s="15" customFormat="1" ht="11.25">
      <c r="B263" s="222"/>
      <c r="C263" s="223"/>
      <c r="D263" s="202" t="s">
        <v>140</v>
      </c>
      <c r="E263" s="224" t="s">
        <v>19</v>
      </c>
      <c r="F263" s="225" t="s">
        <v>144</v>
      </c>
      <c r="G263" s="223"/>
      <c r="H263" s="226">
        <v>3</v>
      </c>
      <c r="I263" s="227"/>
      <c r="J263" s="223"/>
      <c r="K263" s="223"/>
      <c r="L263" s="228"/>
      <c r="M263" s="229"/>
      <c r="N263" s="230"/>
      <c r="O263" s="230"/>
      <c r="P263" s="230"/>
      <c r="Q263" s="230"/>
      <c r="R263" s="230"/>
      <c r="S263" s="230"/>
      <c r="T263" s="231"/>
      <c r="AT263" s="232" t="s">
        <v>140</v>
      </c>
      <c r="AU263" s="232" t="s">
        <v>81</v>
      </c>
      <c r="AV263" s="15" t="s">
        <v>136</v>
      </c>
      <c r="AW263" s="15" t="s">
        <v>34</v>
      </c>
      <c r="AX263" s="15" t="s">
        <v>79</v>
      </c>
      <c r="AY263" s="232" t="s">
        <v>130</v>
      </c>
    </row>
    <row r="264" spans="1:65" s="2" customFormat="1" ht="37.9" customHeight="1">
      <c r="A264" s="36"/>
      <c r="B264" s="37"/>
      <c r="C264" s="181" t="s">
        <v>369</v>
      </c>
      <c r="D264" s="181" t="s">
        <v>132</v>
      </c>
      <c r="E264" s="182" t="s">
        <v>683</v>
      </c>
      <c r="F264" s="183" t="s">
        <v>684</v>
      </c>
      <c r="G264" s="184" t="s">
        <v>540</v>
      </c>
      <c r="H264" s="185">
        <v>28</v>
      </c>
      <c r="I264" s="186"/>
      <c r="J264" s="187">
        <f>ROUND(I264*H264,2)</f>
        <v>0</v>
      </c>
      <c r="K264" s="188"/>
      <c r="L264" s="41"/>
      <c r="M264" s="189" t="s">
        <v>19</v>
      </c>
      <c r="N264" s="190" t="s">
        <v>43</v>
      </c>
      <c r="O264" s="66"/>
      <c r="P264" s="191">
        <f>O264*H264</f>
        <v>0</v>
      </c>
      <c r="Q264" s="191">
        <v>0</v>
      </c>
      <c r="R264" s="191">
        <f>Q264*H264</f>
        <v>0</v>
      </c>
      <c r="S264" s="191">
        <v>0</v>
      </c>
      <c r="T264" s="192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93" t="s">
        <v>136</v>
      </c>
      <c r="AT264" s="193" t="s">
        <v>132</v>
      </c>
      <c r="AU264" s="193" t="s">
        <v>81</v>
      </c>
      <c r="AY264" s="19" t="s">
        <v>130</v>
      </c>
      <c r="BE264" s="194">
        <f>IF(N264="základní",J264,0)</f>
        <v>0</v>
      </c>
      <c r="BF264" s="194">
        <f>IF(N264="snížená",J264,0)</f>
        <v>0</v>
      </c>
      <c r="BG264" s="194">
        <f>IF(N264="zákl. přenesená",J264,0)</f>
        <v>0</v>
      </c>
      <c r="BH264" s="194">
        <f>IF(N264="sníž. přenesená",J264,0)</f>
        <v>0</v>
      </c>
      <c r="BI264" s="194">
        <f>IF(N264="nulová",J264,0)</f>
        <v>0</v>
      </c>
      <c r="BJ264" s="19" t="s">
        <v>79</v>
      </c>
      <c r="BK264" s="194">
        <f>ROUND(I264*H264,2)</f>
        <v>0</v>
      </c>
      <c r="BL264" s="19" t="s">
        <v>136</v>
      </c>
      <c r="BM264" s="193" t="s">
        <v>685</v>
      </c>
    </row>
    <row r="265" spans="1:65" s="2" customFormat="1" ht="11.25">
      <c r="A265" s="36"/>
      <c r="B265" s="37"/>
      <c r="C265" s="38"/>
      <c r="D265" s="195" t="s">
        <v>138</v>
      </c>
      <c r="E265" s="38"/>
      <c r="F265" s="196" t="s">
        <v>686</v>
      </c>
      <c r="G265" s="38"/>
      <c r="H265" s="38"/>
      <c r="I265" s="197"/>
      <c r="J265" s="38"/>
      <c r="K265" s="38"/>
      <c r="L265" s="41"/>
      <c r="M265" s="198"/>
      <c r="N265" s="199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138</v>
      </c>
      <c r="AU265" s="19" t="s">
        <v>81</v>
      </c>
    </row>
    <row r="266" spans="1:65" s="13" customFormat="1" ht="11.25">
      <c r="B266" s="200"/>
      <c r="C266" s="201"/>
      <c r="D266" s="202" t="s">
        <v>140</v>
      </c>
      <c r="E266" s="203" t="s">
        <v>19</v>
      </c>
      <c r="F266" s="204" t="s">
        <v>543</v>
      </c>
      <c r="G266" s="201"/>
      <c r="H266" s="203" t="s">
        <v>19</v>
      </c>
      <c r="I266" s="205"/>
      <c r="J266" s="201"/>
      <c r="K266" s="201"/>
      <c r="L266" s="206"/>
      <c r="M266" s="207"/>
      <c r="N266" s="208"/>
      <c r="O266" s="208"/>
      <c r="P266" s="208"/>
      <c r="Q266" s="208"/>
      <c r="R266" s="208"/>
      <c r="S266" s="208"/>
      <c r="T266" s="209"/>
      <c r="AT266" s="210" t="s">
        <v>140</v>
      </c>
      <c r="AU266" s="210" t="s">
        <v>81</v>
      </c>
      <c r="AV266" s="13" t="s">
        <v>79</v>
      </c>
      <c r="AW266" s="13" t="s">
        <v>34</v>
      </c>
      <c r="AX266" s="13" t="s">
        <v>72</v>
      </c>
      <c r="AY266" s="210" t="s">
        <v>130</v>
      </c>
    </row>
    <row r="267" spans="1:65" s="13" customFormat="1" ht="11.25">
      <c r="B267" s="200"/>
      <c r="C267" s="201"/>
      <c r="D267" s="202" t="s">
        <v>140</v>
      </c>
      <c r="E267" s="203" t="s">
        <v>19</v>
      </c>
      <c r="F267" s="204" t="s">
        <v>242</v>
      </c>
      <c r="G267" s="201"/>
      <c r="H267" s="203" t="s">
        <v>19</v>
      </c>
      <c r="I267" s="205"/>
      <c r="J267" s="201"/>
      <c r="K267" s="201"/>
      <c r="L267" s="206"/>
      <c r="M267" s="207"/>
      <c r="N267" s="208"/>
      <c r="O267" s="208"/>
      <c r="P267" s="208"/>
      <c r="Q267" s="208"/>
      <c r="R267" s="208"/>
      <c r="S267" s="208"/>
      <c r="T267" s="209"/>
      <c r="AT267" s="210" t="s">
        <v>140</v>
      </c>
      <c r="AU267" s="210" t="s">
        <v>81</v>
      </c>
      <c r="AV267" s="13" t="s">
        <v>79</v>
      </c>
      <c r="AW267" s="13" t="s">
        <v>34</v>
      </c>
      <c r="AX267" s="13" t="s">
        <v>72</v>
      </c>
      <c r="AY267" s="210" t="s">
        <v>130</v>
      </c>
    </row>
    <row r="268" spans="1:65" s="14" customFormat="1" ht="11.25">
      <c r="B268" s="211"/>
      <c r="C268" s="212"/>
      <c r="D268" s="202" t="s">
        <v>140</v>
      </c>
      <c r="E268" s="213" t="s">
        <v>19</v>
      </c>
      <c r="F268" s="214" t="s">
        <v>687</v>
      </c>
      <c r="G268" s="212"/>
      <c r="H268" s="215">
        <v>28</v>
      </c>
      <c r="I268" s="216"/>
      <c r="J268" s="212"/>
      <c r="K268" s="212"/>
      <c r="L268" s="217"/>
      <c r="M268" s="218"/>
      <c r="N268" s="219"/>
      <c r="O268" s="219"/>
      <c r="P268" s="219"/>
      <c r="Q268" s="219"/>
      <c r="R268" s="219"/>
      <c r="S268" s="219"/>
      <c r="T268" s="220"/>
      <c r="AT268" s="221" t="s">
        <v>140</v>
      </c>
      <c r="AU268" s="221" t="s">
        <v>81</v>
      </c>
      <c r="AV268" s="14" t="s">
        <v>81</v>
      </c>
      <c r="AW268" s="14" t="s">
        <v>34</v>
      </c>
      <c r="AX268" s="14" t="s">
        <v>72</v>
      </c>
      <c r="AY268" s="221" t="s">
        <v>130</v>
      </c>
    </row>
    <row r="269" spans="1:65" s="15" customFormat="1" ht="11.25">
      <c r="B269" s="222"/>
      <c r="C269" s="223"/>
      <c r="D269" s="202" t="s">
        <v>140</v>
      </c>
      <c r="E269" s="224" t="s">
        <v>19</v>
      </c>
      <c r="F269" s="225" t="s">
        <v>144</v>
      </c>
      <c r="G269" s="223"/>
      <c r="H269" s="226">
        <v>28</v>
      </c>
      <c r="I269" s="227"/>
      <c r="J269" s="223"/>
      <c r="K269" s="223"/>
      <c r="L269" s="228"/>
      <c r="M269" s="229"/>
      <c r="N269" s="230"/>
      <c r="O269" s="230"/>
      <c r="P269" s="230"/>
      <c r="Q269" s="230"/>
      <c r="R269" s="230"/>
      <c r="S269" s="230"/>
      <c r="T269" s="231"/>
      <c r="AT269" s="232" t="s">
        <v>140</v>
      </c>
      <c r="AU269" s="232" t="s">
        <v>81</v>
      </c>
      <c r="AV269" s="15" t="s">
        <v>136</v>
      </c>
      <c r="AW269" s="15" t="s">
        <v>34</v>
      </c>
      <c r="AX269" s="15" t="s">
        <v>79</v>
      </c>
      <c r="AY269" s="232" t="s">
        <v>130</v>
      </c>
    </row>
    <row r="270" spans="1:65" s="2" customFormat="1" ht="37.9" customHeight="1">
      <c r="A270" s="36"/>
      <c r="B270" s="37"/>
      <c r="C270" s="181" t="s">
        <v>376</v>
      </c>
      <c r="D270" s="181" t="s">
        <v>132</v>
      </c>
      <c r="E270" s="182" t="s">
        <v>688</v>
      </c>
      <c r="F270" s="183" t="s">
        <v>689</v>
      </c>
      <c r="G270" s="184" t="s">
        <v>540</v>
      </c>
      <c r="H270" s="185">
        <v>42</v>
      </c>
      <c r="I270" s="186"/>
      <c r="J270" s="187">
        <f>ROUND(I270*H270,2)</f>
        <v>0</v>
      </c>
      <c r="K270" s="188"/>
      <c r="L270" s="41"/>
      <c r="M270" s="189" t="s">
        <v>19</v>
      </c>
      <c r="N270" s="190" t="s">
        <v>43</v>
      </c>
      <c r="O270" s="66"/>
      <c r="P270" s="191">
        <f>O270*H270</f>
        <v>0</v>
      </c>
      <c r="Q270" s="191">
        <v>0</v>
      </c>
      <c r="R270" s="191">
        <f>Q270*H270</f>
        <v>0</v>
      </c>
      <c r="S270" s="191">
        <v>0</v>
      </c>
      <c r="T270" s="192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93" t="s">
        <v>136</v>
      </c>
      <c r="AT270" s="193" t="s">
        <v>132</v>
      </c>
      <c r="AU270" s="193" t="s">
        <v>81</v>
      </c>
      <c r="AY270" s="19" t="s">
        <v>130</v>
      </c>
      <c r="BE270" s="194">
        <f>IF(N270="základní",J270,0)</f>
        <v>0</v>
      </c>
      <c r="BF270" s="194">
        <f>IF(N270="snížená",J270,0)</f>
        <v>0</v>
      </c>
      <c r="BG270" s="194">
        <f>IF(N270="zákl. přenesená",J270,0)</f>
        <v>0</v>
      </c>
      <c r="BH270" s="194">
        <f>IF(N270="sníž. přenesená",J270,0)</f>
        <v>0</v>
      </c>
      <c r="BI270" s="194">
        <f>IF(N270="nulová",J270,0)</f>
        <v>0</v>
      </c>
      <c r="BJ270" s="19" t="s">
        <v>79</v>
      </c>
      <c r="BK270" s="194">
        <f>ROUND(I270*H270,2)</f>
        <v>0</v>
      </c>
      <c r="BL270" s="19" t="s">
        <v>136</v>
      </c>
      <c r="BM270" s="193" t="s">
        <v>690</v>
      </c>
    </row>
    <row r="271" spans="1:65" s="2" customFormat="1" ht="11.25">
      <c r="A271" s="36"/>
      <c r="B271" s="37"/>
      <c r="C271" s="38"/>
      <c r="D271" s="195" t="s">
        <v>138</v>
      </c>
      <c r="E271" s="38"/>
      <c r="F271" s="196" t="s">
        <v>691</v>
      </c>
      <c r="G271" s="38"/>
      <c r="H271" s="38"/>
      <c r="I271" s="197"/>
      <c r="J271" s="38"/>
      <c r="K271" s="38"/>
      <c r="L271" s="41"/>
      <c r="M271" s="198"/>
      <c r="N271" s="199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138</v>
      </c>
      <c r="AU271" s="19" t="s">
        <v>81</v>
      </c>
    </row>
    <row r="272" spans="1:65" s="13" customFormat="1" ht="11.25">
      <c r="B272" s="200"/>
      <c r="C272" s="201"/>
      <c r="D272" s="202" t="s">
        <v>140</v>
      </c>
      <c r="E272" s="203" t="s">
        <v>19</v>
      </c>
      <c r="F272" s="204" t="s">
        <v>543</v>
      </c>
      <c r="G272" s="201"/>
      <c r="H272" s="203" t="s">
        <v>19</v>
      </c>
      <c r="I272" s="205"/>
      <c r="J272" s="201"/>
      <c r="K272" s="201"/>
      <c r="L272" s="206"/>
      <c r="M272" s="207"/>
      <c r="N272" s="208"/>
      <c r="O272" s="208"/>
      <c r="P272" s="208"/>
      <c r="Q272" s="208"/>
      <c r="R272" s="208"/>
      <c r="S272" s="208"/>
      <c r="T272" s="209"/>
      <c r="AT272" s="210" t="s">
        <v>140</v>
      </c>
      <c r="AU272" s="210" t="s">
        <v>81</v>
      </c>
      <c r="AV272" s="13" t="s">
        <v>79</v>
      </c>
      <c r="AW272" s="13" t="s">
        <v>34</v>
      </c>
      <c r="AX272" s="13" t="s">
        <v>72</v>
      </c>
      <c r="AY272" s="210" t="s">
        <v>130</v>
      </c>
    </row>
    <row r="273" spans="1:65" s="13" customFormat="1" ht="11.25">
      <c r="B273" s="200"/>
      <c r="C273" s="201"/>
      <c r="D273" s="202" t="s">
        <v>140</v>
      </c>
      <c r="E273" s="203" t="s">
        <v>19</v>
      </c>
      <c r="F273" s="204" t="s">
        <v>242</v>
      </c>
      <c r="G273" s="201"/>
      <c r="H273" s="203" t="s">
        <v>19</v>
      </c>
      <c r="I273" s="205"/>
      <c r="J273" s="201"/>
      <c r="K273" s="201"/>
      <c r="L273" s="206"/>
      <c r="M273" s="207"/>
      <c r="N273" s="208"/>
      <c r="O273" s="208"/>
      <c r="P273" s="208"/>
      <c r="Q273" s="208"/>
      <c r="R273" s="208"/>
      <c r="S273" s="208"/>
      <c r="T273" s="209"/>
      <c r="AT273" s="210" t="s">
        <v>140</v>
      </c>
      <c r="AU273" s="210" t="s">
        <v>81</v>
      </c>
      <c r="AV273" s="13" t="s">
        <v>79</v>
      </c>
      <c r="AW273" s="13" t="s">
        <v>34</v>
      </c>
      <c r="AX273" s="13" t="s">
        <v>72</v>
      </c>
      <c r="AY273" s="210" t="s">
        <v>130</v>
      </c>
    </row>
    <row r="274" spans="1:65" s="14" customFormat="1" ht="11.25">
      <c r="B274" s="211"/>
      <c r="C274" s="212"/>
      <c r="D274" s="202" t="s">
        <v>140</v>
      </c>
      <c r="E274" s="213" t="s">
        <v>19</v>
      </c>
      <c r="F274" s="214" t="s">
        <v>692</v>
      </c>
      <c r="G274" s="212"/>
      <c r="H274" s="215">
        <v>42</v>
      </c>
      <c r="I274" s="216"/>
      <c r="J274" s="212"/>
      <c r="K274" s="212"/>
      <c r="L274" s="217"/>
      <c r="M274" s="218"/>
      <c r="N274" s="219"/>
      <c r="O274" s="219"/>
      <c r="P274" s="219"/>
      <c r="Q274" s="219"/>
      <c r="R274" s="219"/>
      <c r="S274" s="219"/>
      <c r="T274" s="220"/>
      <c r="AT274" s="221" t="s">
        <v>140</v>
      </c>
      <c r="AU274" s="221" t="s">
        <v>81</v>
      </c>
      <c r="AV274" s="14" t="s">
        <v>81</v>
      </c>
      <c r="AW274" s="14" t="s">
        <v>34</v>
      </c>
      <c r="AX274" s="14" t="s">
        <v>72</v>
      </c>
      <c r="AY274" s="221" t="s">
        <v>130</v>
      </c>
    </row>
    <row r="275" spans="1:65" s="15" customFormat="1" ht="11.25">
      <c r="B275" s="222"/>
      <c r="C275" s="223"/>
      <c r="D275" s="202" t="s">
        <v>140</v>
      </c>
      <c r="E275" s="224" t="s">
        <v>19</v>
      </c>
      <c r="F275" s="225" t="s">
        <v>144</v>
      </c>
      <c r="G275" s="223"/>
      <c r="H275" s="226">
        <v>42</v>
      </c>
      <c r="I275" s="227"/>
      <c r="J275" s="223"/>
      <c r="K275" s="223"/>
      <c r="L275" s="228"/>
      <c r="M275" s="229"/>
      <c r="N275" s="230"/>
      <c r="O275" s="230"/>
      <c r="P275" s="230"/>
      <c r="Q275" s="230"/>
      <c r="R275" s="230"/>
      <c r="S275" s="230"/>
      <c r="T275" s="231"/>
      <c r="AT275" s="232" t="s">
        <v>140</v>
      </c>
      <c r="AU275" s="232" t="s">
        <v>81</v>
      </c>
      <c r="AV275" s="15" t="s">
        <v>136</v>
      </c>
      <c r="AW275" s="15" t="s">
        <v>34</v>
      </c>
      <c r="AX275" s="15" t="s">
        <v>79</v>
      </c>
      <c r="AY275" s="232" t="s">
        <v>130</v>
      </c>
    </row>
    <row r="276" spans="1:65" s="2" customFormat="1" ht="33" customHeight="1">
      <c r="A276" s="36"/>
      <c r="B276" s="37"/>
      <c r="C276" s="181" t="s">
        <v>385</v>
      </c>
      <c r="D276" s="181" t="s">
        <v>132</v>
      </c>
      <c r="E276" s="182" t="s">
        <v>693</v>
      </c>
      <c r="F276" s="183" t="s">
        <v>694</v>
      </c>
      <c r="G276" s="184" t="s">
        <v>540</v>
      </c>
      <c r="H276" s="185">
        <v>8</v>
      </c>
      <c r="I276" s="186"/>
      <c r="J276" s="187">
        <f>ROUND(I276*H276,2)</f>
        <v>0</v>
      </c>
      <c r="K276" s="188"/>
      <c r="L276" s="41"/>
      <c r="M276" s="189" t="s">
        <v>19</v>
      </c>
      <c r="N276" s="190" t="s">
        <v>43</v>
      </c>
      <c r="O276" s="66"/>
      <c r="P276" s="191">
        <f>O276*H276</f>
        <v>0</v>
      </c>
      <c r="Q276" s="191">
        <v>0</v>
      </c>
      <c r="R276" s="191">
        <f>Q276*H276</f>
        <v>0</v>
      </c>
      <c r="S276" s="191">
        <v>0</v>
      </c>
      <c r="T276" s="192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93" t="s">
        <v>136</v>
      </c>
      <c r="AT276" s="193" t="s">
        <v>132</v>
      </c>
      <c r="AU276" s="193" t="s">
        <v>81</v>
      </c>
      <c r="AY276" s="19" t="s">
        <v>130</v>
      </c>
      <c r="BE276" s="194">
        <f>IF(N276="základní",J276,0)</f>
        <v>0</v>
      </c>
      <c r="BF276" s="194">
        <f>IF(N276="snížená",J276,0)</f>
        <v>0</v>
      </c>
      <c r="BG276" s="194">
        <f>IF(N276="zákl. přenesená",J276,0)</f>
        <v>0</v>
      </c>
      <c r="BH276" s="194">
        <f>IF(N276="sníž. přenesená",J276,0)</f>
        <v>0</v>
      </c>
      <c r="BI276" s="194">
        <f>IF(N276="nulová",J276,0)</f>
        <v>0</v>
      </c>
      <c r="BJ276" s="19" t="s">
        <v>79</v>
      </c>
      <c r="BK276" s="194">
        <f>ROUND(I276*H276,2)</f>
        <v>0</v>
      </c>
      <c r="BL276" s="19" t="s">
        <v>136</v>
      </c>
      <c r="BM276" s="193" t="s">
        <v>695</v>
      </c>
    </row>
    <row r="277" spans="1:65" s="2" customFormat="1" ht="11.25">
      <c r="A277" s="36"/>
      <c r="B277" s="37"/>
      <c r="C277" s="38"/>
      <c r="D277" s="195" t="s">
        <v>138</v>
      </c>
      <c r="E277" s="38"/>
      <c r="F277" s="196" t="s">
        <v>696</v>
      </c>
      <c r="G277" s="38"/>
      <c r="H277" s="38"/>
      <c r="I277" s="197"/>
      <c r="J277" s="38"/>
      <c r="K277" s="38"/>
      <c r="L277" s="41"/>
      <c r="M277" s="198"/>
      <c r="N277" s="199"/>
      <c r="O277" s="66"/>
      <c r="P277" s="66"/>
      <c r="Q277" s="66"/>
      <c r="R277" s="66"/>
      <c r="S277" s="66"/>
      <c r="T277" s="67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9" t="s">
        <v>138</v>
      </c>
      <c r="AU277" s="19" t="s">
        <v>81</v>
      </c>
    </row>
    <row r="278" spans="1:65" s="13" customFormat="1" ht="11.25">
      <c r="B278" s="200"/>
      <c r="C278" s="201"/>
      <c r="D278" s="202" t="s">
        <v>140</v>
      </c>
      <c r="E278" s="203" t="s">
        <v>19</v>
      </c>
      <c r="F278" s="204" t="s">
        <v>543</v>
      </c>
      <c r="G278" s="201"/>
      <c r="H278" s="203" t="s">
        <v>19</v>
      </c>
      <c r="I278" s="205"/>
      <c r="J278" s="201"/>
      <c r="K278" s="201"/>
      <c r="L278" s="206"/>
      <c r="M278" s="207"/>
      <c r="N278" s="208"/>
      <c r="O278" s="208"/>
      <c r="P278" s="208"/>
      <c r="Q278" s="208"/>
      <c r="R278" s="208"/>
      <c r="S278" s="208"/>
      <c r="T278" s="209"/>
      <c r="AT278" s="210" t="s">
        <v>140</v>
      </c>
      <c r="AU278" s="210" t="s">
        <v>81</v>
      </c>
      <c r="AV278" s="13" t="s">
        <v>79</v>
      </c>
      <c r="AW278" s="13" t="s">
        <v>34</v>
      </c>
      <c r="AX278" s="13" t="s">
        <v>72</v>
      </c>
      <c r="AY278" s="210" t="s">
        <v>130</v>
      </c>
    </row>
    <row r="279" spans="1:65" s="13" customFormat="1" ht="11.25">
      <c r="B279" s="200"/>
      <c r="C279" s="201"/>
      <c r="D279" s="202" t="s">
        <v>140</v>
      </c>
      <c r="E279" s="203" t="s">
        <v>19</v>
      </c>
      <c r="F279" s="204" t="s">
        <v>697</v>
      </c>
      <c r="G279" s="201"/>
      <c r="H279" s="203" t="s">
        <v>19</v>
      </c>
      <c r="I279" s="205"/>
      <c r="J279" s="201"/>
      <c r="K279" s="201"/>
      <c r="L279" s="206"/>
      <c r="M279" s="207"/>
      <c r="N279" s="208"/>
      <c r="O279" s="208"/>
      <c r="P279" s="208"/>
      <c r="Q279" s="208"/>
      <c r="R279" s="208"/>
      <c r="S279" s="208"/>
      <c r="T279" s="209"/>
      <c r="AT279" s="210" t="s">
        <v>140</v>
      </c>
      <c r="AU279" s="210" t="s">
        <v>81</v>
      </c>
      <c r="AV279" s="13" t="s">
        <v>79</v>
      </c>
      <c r="AW279" s="13" t="s">
        <v>34</v>
      </c>
      <c r="AX279" s="13" t="s">
        <v>72</v>
      </c>
      <c r="AY279" s="210" t="s">
        <v>130</v>
      </c>
    </row>
    <row r="280" spans="1:65" s="14" customFormat="1" ht="11.25">
      <c r="B280" s="211"/>
      <c r="C280" s="212"/>
      <c r="D280" s="202" t="s">
        <v>140</v>
      </c>
      <c r="E280" s="213" t="s">
        <v>19</v>
      </c>
      <c r="F280" s="214" t="s">
        <v>698</v>
      </c>
      <c r="G280" s="212"/>
      <c r="H280" s="215">
        <v>8</v>
      </c>
      <c r="I280" s="216"/>
      <c r="J280" s="212"/>
      <c r="K280" s="212"/>
      <c r="L280" s="217"/>
      <c r="M280" s="218"/>
      <c r="N280" s="219"/>
      <c r="O280" s="219"/>
      <c r="P280" s="219"/>
      <c r="Q280" s="219"/>
      <c r="R280" s="219"/>
      <c r="S280" s="219"/>
      <c r="T280" s="220"/>
      <c r="AT280" s="221" t="s">
        <v>140</v>
      </c>
      <c r="AU280" s="221" t="s">
        <v>81</v>
      </c>
      <c r="AV280" s="14" t="s">
        <v>81</v>
      </c>
      <c r="AW280" s="14" t="s">
        <v>34</v>
      </c>
      <c r="AX280" s="14" t="s">
        <v>72</v>
      </c>
      <c r="AY280" s="221" t="s">
        <v>130</v>
      </c>
    </row>
    <row r="281" spans="1:65" s="15" customFormat="1" ht="11.25">
      <c r="B281" s="222"/>
      <c r="C281" s="223"/>
      <c r="D281" s="202" t="s">
        <v>140</v>
      </c>
      <c r="E281" s="224" t="s">
        <v>19</v>
      </c>
      <c r="F281" s="225" t="s">
        <v>144</v>
      </c>
      <c r="G281" s="223"/>
      <c r="H281" s="226">
        <v>8</v>
      </c>
      <c r="I281" s="227"/>
      <c r="J281" s="223"/>
      <c r="K281" s="223"/>
      <c r="L281" s="228"/>
      <c r="M281" s="229"/>
      <c r="N281" s="230"/>
      <c r="O281" s="230"/>
      <c r="P281" s="230"/>
      <c r="Q281" s="230"/>
      <c r="R281" s="230"/>
      <c r="S281" s="230"/>
      <c r="T281" s="231"/>
      <c r="AT281" s="232" t="s">
        <v>140</v>
      </c>
      <c r="AU281" s="232" t="s">
        <v>81</v>
      </c>
      <c r="AV281" s="15" t="s">
        <v>136</v>
      </c>
      <c r="AW281" s="15" t="s">
        <v>34</v>
      </c>
      <c r="AX281" s="15" t="s">
        <v>79</v>
      </c>
      <c r="AY281" s="232" t="s">
        <v>130</v>
      </c>
    </row>
    <row r="282" spans="1:65" s="2" customFormat="1" ht="33" customHeight="1">
      <c r="A282" s="36"/>
      <c r="B282" s="37"/>
      <c r="C282" s="181" t="s">
        <v>392</v>
      </c>
      <c r="D282" s="181" t="s">
        <v>132</v>
      </c>
      <c r="E282" s="182" t="s">
        <v>699</v>
      </c>
      <c r="F282" s="183" t="s">
        <v>700</v>
      </c>
      <c r="G282" s="184" t="s">
        <v>540</v>
      </c>
      <c r="H282" s="185">
        <v>3</v>
      </c>
      <c r="I282" s="186"/>
      <c r="J282" s="187">
        <f>ROUND(I282*H282,2)</f>
        <v>0</v>
      </c>
      <c r="K282" s="188"/>
      <c r="L282" s="41"/>
      <c r="M282" s="189" t="s">
        <v>19</v>
      </c>
      <c r="N282" s="190" t="s">
        <v>43</v>
      </c>
      <c r="O282" s="66"/>
      <c r="P282" s="191">
        <f>O282*H282</f>
        <v>0</v>
      </c>
      <c r="Q282" s="191">
        <v>0</v>
      </c>
      <c r="R282" s="191">
        <f>Q282*H282</f>
        <v>0</v>
      </c>
      <c r="S282" s="191">
        <v>0</v>
      </c>
      <c r="T282" s="192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93" t="s">
        <v>136</v>
      </c>
      <c r="AT282" s="193" t="s">
        <v>132</v>
      </c>
      <c r="AU282" s="193" t="s">
        <v>81</v>
      </c>
      <c r="AY282" s="19" t="s">
        <v>130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19" t="s">
        <v>79</v>
      </c>
      <c r="BK282" s="194">
        <f>ROUND(I282*H282,2)</f>
        <v>0</v>
      </c>
      <c r="BL282" s="19" t="s">
        <v>136</v>
      </c>
      <c r="BM282" s="193" t="s">
        <v>701</v>
      </c>
    </row>
    <row r="283" spans="1:65" s="2" customFormat="1" ht="11.25">
      <c r="A283" s="36"/>
      <c r="B283" s="37"/>
      <c r="C283" s="38"/>
      <c r="D283" s="195" t="s">
        <v>138</v>
      </c>
      <c r="E283" s="38"/>
      <c r="F283" s="196" t="s">
        <v>702</v>
      </c>
      <c r="G283" s="38"/>
      <c r="H283" s="38"/>
      <c r="I283" s="197"/>
      <c r="J283" s="38"/>
      <c r="K283" s="38"/>
      <c r="L283" s="41"/>
      <c r="M283" s="198"/>
      <c r="N283" s="199"/>
      <c r="O283" s="66"/>
      <c r="P283" s="66"/>
      <c r="Q283" s="66"/>
      <c r="R283" s="66"/>
      <c r="S283" s="66"/>
      <c r="T283" s="67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9" t="s">
        <v>138</v>
      </c>
      <c r="AU283" s="19" t="s">
        <v>81</v>
      </c>
    </row>
    <row r="284" spans="1:65" s="13" customFormat="1" ht="11.25">
      <c r="B284" s="200"/>
      <c r="C284" s="201"/>
      <c r="D284" s="202" t="s">
        <v>140</v>
      </c>
      <c r="E284" s="203" t="s">
        <v>19</v>
      </c>
      <c r="F284" s="204" t="s">
        <v>543</v>
      </c>
      <c r="G284" s="201"/>
      <c r="H284" s="203" t="s">
        <v>19</v>
      </c>
      <c r="I284" s="205"/>
      <c r="J284" s="201"/>
      <c r="K284" s="201"/>
      <c r="L284" s="206"/>
      <c r="M284" s="207"/>
      <c r="N284" s="208"/>
      <c r="O284" s="208"/>
      <c r="P284" s="208"/>
      <c r="Q284" s="208"/>
      <c r="R284" s="208"/>
      <c r="S284" s="208"/>
      <c r="T284" s="209"/>
      <c r="AT284" s="210" t="s">
        <v>140</v>
      </c>
      <c r="AU284" s="210" t="s">
        <v>81</v>
      </c>
      <c r="AV284" s="13" t="s">
        <v>79</v>
      </c>
      <c r="AW284" s="13" t="s">
        <v>34</v>
      </c>
      <c r="AX284" s="13" t="s">
        <v>72</v>
      </c>
      <c r="AY284" s="210" t="s">
        <v>130</v>
      </c>
    </row>
    <row r="285" spans="1:65" s="13" customFormat="1" ht="11.25">
      <c r="B285" s="200"/>
      <c r="C285" s="201"/>
      <c r="D285" s="202" t="s">
        <v>140</v>
      </c>
      <c r="E285" s="203" t="s">
        <v>19</v>
      </c>
      <c r="F285" s="204" t="s">
        <v>697</v>
      </c>
      <c r="G285" s="201"/>
      <c r="H285" s="203" t="s">
        <v>19</v>
      </c>
      <c r="I285" s="205"/>
      <c r="J285" s="201"/>
      <c r="K285" s="201"/>
      <c r="L285" s="206"/>
      <c r="M285" s="207"/>
      <c r="N285" s="208"/>
      <c r="O285" s="208"/>
      <c r="P285" s="208"/>
      <c r="Q285" s="208"/>
      <c r="R285" s="208"/>
      <c r="S285" s="208"/>
      <c r="T285" s="209"/>
      <c r="AT285" s="210" t="s">
        <v>140</v>
      </c>
      <c r="AU285" s="210" t="s">
        <v>81</v>
      </c>
      <c r="AV285" s="13" t="s">
        <v>79</v>
      </c>
      <c r="AW285" s="13" t="s">
        <v>34</v>
      </c>
      <c r="AX285" s="13" t="s">
        <v>72</v>
      </c>
      <c r="AY285" s="210" t="s">
        <v>130</v>
      </c>
    </row>
    <row r="286" spans="1:65" s="14" customFormat="1" ht="11.25">
      <c r="B286" s="211"/>
      <c r="C286" s="212"/>
      <c r="D286" s="202" t="s">
        <v>140</v>
      </c>
      <c r="E286" s="213" t="s">
        <v>19</v>
      </c>
      <c r="F286" s="214" t="s">
        <v>151</v>
      </c>
      <c r="G286" s="212"/>
      <c r="H286" s="215">
        <v>3</v>
      </c>
      <c r="I286" s="216"/>
      <c r="J286" s="212"/>
      <c r="K286" s="212"/>
      <c r="L286" s="217"/>
      <c r="M286" s="218"/>
      <c r="N286" s="219"/>
      <c r="O286" s="219"/>
      <c r="P286" s="219"/>
      <c r="Q286" s="219"/>
      <c r="R286" s="219"/>
      <c r="S286" s="219"/>
      <c r="T286" s="220"/>
      <c r="AT286" s="221" t="s">
        <v>140</v>
      </c>
      <c r="AU286" s="221" t="s">
        <v>81</v>
      </c>
      <c r="AV286" s="14" t="s">
        <v>81</v>
      </c>
      <c r="AW286" s="14" t="s">
        <v>34</v>
      </c>
      <c r="AX286" s="14" t="s">
        <v>72</v>
      </c>
      <c r="AY286" s="221" t="s">
        <v>130</v>
      </c>
    </row>
    <row r="287" spans="1:65" s="15" customFormat="1" ht="11.25">
      <c r="B287" s="222"/>
      <c r="C287" s="223"/>
      <c r="D287" s="202" t="s">
        <v>140</v>
      </c>
      <c r="E287" s="224" t="s">
        <v>19</v>
      </c>
      <c r="F287" s="225" t="s">
        <v>144</v>
      </c>
      <c r="G287" s="223"/>
      <c r="H287" s="226">
        <v>3</v>
      </c>
      <c r="I287" s="227"/>
      <c r="J287" s="223"/>
      <c r="K287" s="223"/>
      <c r="L287" s="228"/>
      <c r="M287" s="229"/>
      <c r="N287" s="230"/>
      <c r="O287" s="230"/>
      <c r="P287" s="230"/>
      <c r="Q287" s="230"/>
      <c r="R287" s="230"/>
      <c r="S287" s="230"/>
      <c r="T287" s="231"/>
      <c r="AT287" s="232" t="s">
        <v>140</v>
      </c>
      <c r="AU287" s="232" t="s">
        <v>81</v>
      </c>
      <c r="AV287" s="15" t="s">
        <v>136</v>
      </c>
      <c r="AW287" s="15" t="s">
        <v>34</v>
      </c>
      <c r="AX287" s="15" t="s">
        <v>79</v>
      </c>
      <c r="AY287" s="232" t="s">
        <v>130</v>
      </c>
    </row>
    <row r="288" spans="1:65" s="2" customFormat="1" ht="33" customHeight="1">
      <c r="A288" s="36"/>
      <c r="B288" s="37"/>
      <c r="C288" s="181" t="s">
        <v>400</v>
      </c>
      <c r="D288" s="181" t="s">
        <v>132</v>
      </c>
      <c r="E288" s="182" t="s">
        <v>703</v>
      </c>
      <c r="F288" s="183" t="s">
        <v>704</v>
      </c>
      <c r="G288" s="184" t="s">
        <v>540</v>
      </c>
      <c r="H288" s="185">
        <v>28</v>
      </c>
      <c r="I288" s="186"/>
      <c r="J288" s="187">
        <f>ROUND(I288*H288,2)</f>
        <v>0</v>
      </c>
      <c r="K288" s="188"/>
      <c r="L288" s="41"/>
      <c r="M288" s="189" t="s">
        <v>19</v>
      </c>
      <c r="N288" s="190" t="s">
        <v>43</v>
      </c>
      <c r="O288" s="66"/>
      <c r="P288" s="191">
        <f>O288*H288</f>
        <v>0</v>
      </c>
      <c r="Q288" s="191">
        <v>0</v>
      </c>
      <c r="R288" s="191">
        <f>Q288*H288</f>
        <v>0</v>
      </c>
      <c r="S288" s="191">
        <v>0</v>
      </c>
      <c r="T288" s="192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93" t="s">
        <v>136</v>
      </c>
      <c r="AT288" s="193" t="s">
        <v>132</v>
      </c>
      <c r="AU288" s="193" t="s">
        <v>81</v>
      </c>
      <c r="AY288" s="19" t="s">
        <v>130</v>
      </c>
      <c r="BE288" s="194">
        <f>IF(N288="základní",J288,0)</f>
        <v>0</v>
      </c>
      <c r="BF288" s="194">
        <f>IF(N288="snížená",J288,0)</f>
        <v>0</v>
      </c>
      <c r="BG288" s="194">
        <f>IF(N288="zákl. přenesená",J288,0)</f>
        <v>0</v>
      </c>
      <c r="BH288" s="194">
        <f>IF(N288="sníž. přenesená",J288,0)</f>
        <v>0</v>
      </c>
      <c r="BI288" s="194">
        <f>IF(N288="nulová",J288,0)</f>
        <v>0</v>
      </c>
      <c r="BJ288" s="19" t="s">
        <v>79</v>
      </c>
      <c r="BK288" s="194">
        <f>ROUND(I288*H288,2)</f>
        <v>0</v>
      </c>
      <c r="BL288" s="19" t="s">
        <v>136</v>
      </c>
      <c r="BM288" s="193" t="s">
        <v>705</v>
      </c>
    </row>
    <row r="289" spans="1:65" s="2" customFormat="1" ht="11.25">
      <c r="A289" s="36"/>
      <c r="B289" s="37"/>
      <c r="C289" s="38"/>
      <c r="D289" s="195" t="s">
        <v>138</v>
      </c>
      <c r="E289" s="38"/>
      <c r="F289" s="196" t="s">
        <v>706</v>
      </c>
      <c r="G289" s="38"/>
      <c r="H289" s="38"/>
      <c r="I289" s="197"/>
      <c r="J289" s="38"/>
      <c r="K289" s="38"/>
      <c r="L289" s="41"/>
      <c r="M289" s="198"/>
      <c r="N289" s="199"/>
      <c r="O289" s="66"/>
      <c r="P289" s="66"/>
      <c r="Q289" s="66"/>
      <c r="R289" s="66"/>
      <c r="S289" s="66"/>
      <c r="T289" s="67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9" t="s">
        <v>138</v>
      </c>
      <c r="AU289" s="19" t="s">
        <v>81</v>
      </c>
    </row>
    <row r="290" spans="1:65" s="13" customFormat="1" ht="11.25">
      <c r="B290" s="200"/>
      <c r="C290" s="201"/>
      <c r="D290" s="202" t="s">
        <v>140</v>
      </c>
      <c r="E290" s="203" t="s">
        <v>19</v>
      </c>
      <c r="F290" s="204" t="s">
        <v>543</v>
      </c>
      <c r="G290" s="201"/>
      <c r="H290" s="203" t="s">
        <v>19</v>
      </c>
      <c r="I290" s="205"/>
      <c r="J290" s="201"/>
      <c r="K290" s="201"/>
      <c r="L290" s="206"/>
      <c r="M290" s="207"/>
      <c r="N290" s="208"/>
      <c r="O290" s="208"/>
      <c r="P290" s="208"/>
      <c r="Q290" s="208"/>
      <c r="R290" s="208"/>
      <c r="S290" s="208"/>
      <c r="T290" s="209"/>
      <c r="AT290" s="210" t="s">
        <v>140</v>
      </c>
      <c r="AU290" s="210" t="s">
        <v>81</v>
      </c>
      <c r="AV290" s="13" t="s">
        <v>79</v>
      </c>
      <c r="AW290" s="13" t="s">
        <v>34</v>
      </c>
      <c r="AX290" s="13" t="s">
        <v>72</v>
      </c>
      <c r="AY290" s="210" t="s">
        <v>130</v>
      </c>
    </row>
    <row r="291" spans="1:65" s="13" customFormat="1" ht="11.25">
      <c r="B291" s="200"/>
      <c r="C291" s="201"/>
      <c r="D291" s="202" t="s">
        <v>140</v>
      </c>
      <c r="E291" s="203" t="s">
        <v>19</v>
      </c>
      <c r="F291" s="204" t="s">
        <v>242</v>
      </c>
      <c r="G291" s="201"/>
      <c r="H291" s="203" t="s">
        <v>19</v>
      </c>
      <c r="I291" s="205"/>
      <c r="J291" s="201"/>
      <c r="K291" s="201"/>
      <c r="L291" s="206"/>
      <c r="M291" s="207"/>
      <c r="N291" s="208"/>
      <c r="O291" s="208"/>
      <c r="P291" s="208"/>
      <c r="Q291" s="208"/>
      <c r="R291" s="208"/>
      <c r="S291" s="208"/>
      <c r="T291" s="209"/>
      <c r="AT291" s="210" t="s">
        <v>140</v>
      </c>
      <c r="AU291" s="210" t="s">
        <v>81</v>
      </c>
      <c r="AV291" s="13" t="s">
        <v>79</v>
      </c>
      <c r="AW291" s="13" t="s">
        <v>34</v>
      </c>
      <c r="AX291" s="13" t="s">
        <v>72</v>
      </c>
      <c r="AY291" s="210" t="s">
        <v>130</v>
      </c>
    </row>
    <row r="292" spans="1:65" s="14" customFormat="1" ht="11.25">
      <c r="B292" s="211"/>
      <c r="C292" s="212"/>
      <c r="D292" s="202" t="s">
        <v>140</v>
      </c>
      <c r="E292" s="213" t="s">
        <v>19</v>
      </c>
      <c r="F292" s="214" t="s">
        <v>687</v>
      </c>
      <c r="G292" s="212"/>
      <c r="H292" s="215">
        <v>28</v>
      </c>
      <c r="I292" s="216"/>
      <c r="J292" s="212"/>
      <c r="K292" s="212"/>
      <c r="L292" s="217"/>
      <c r="M292" s="218"/>
      <c r="N292" s="219"/>
      <c r="O292" s="219"/>
      <c r="P292" s="219"/>
      <c r="Q292" s="219"/>
      <c r="R292" s="219"/>
      <c r="S292" s="219"/>
      <c r="T292" s="220"/>
      <c r="AT292" s="221" t="s">
        <v>140</v>
      </c>
      <c r="AU292" s="221" t="s">
        <v>81</v>
      </c>
      <c r="AV292" s="14" t="s">
        <v>81</v>
      </c>
      <c r="AW292" s="14" t="s">
        <v>34</v>
      </c>
      <c r="AX292" s="14" t="s">
        <v>72</v>
      </c>
      <c r="AY292" s="221" t="s">
        <v>130</v>
      </c>
    </row>
    <row r="293" spans="1:65" s="15" customFormat="1" ht="11.25">
      <c r="B293" s="222"/>
      <c r="C293" s="223"/>
      <c r="D293" s="202" t="s">
        <v>140</v>
      </c>
      <c r="E293" s="224" t="s">
        <v>19</v>
      </c>
      <c r="F293" s="225" t="s">
        <v>144</v>
      </c>
      <c r="G293" s="223"/>
      <c r="H293" s="226">
        <v>28</v>
      </c>
      <c r="I293" s="227"/>
      <c r="J293" s="223"/>
      <c r="K293" s="223"/>
      <c r="L293" s="228"/>
      <c r="M293" s="229"/>
      <c r="N293" s="230"/>
      <c r="O293" s="230"/>
      <c r="P293" s="230"/>
      <c r="Q293" s="230"/>
      <c r="R293" s="230"/>
      <c r="S293" s="230"/>
      <c r="T293" s="231"/>
      <c r="AT293" s="232" t="s">
        <v>140</v>
      </c>
      <c r="AU293" s="232" t="s">
        <v>81</v>
      </c>
      <c r="AV293" s="15" t="s">
        <v>136</v>
      </c>
      <c r="AW293" s="15" t="s">
        <v>34</v>
      </c>
      <c r="AX293" s="15" t="s">
        <v>79</v>
      </c>
      <c r="AY293" s="232" t="s">
        <v>130</v>
      </c>
    </row>
    <row r="294" spans="1:65" s="2" customFormat="1" ht="33" customHeight="1">
      <c r="A294" s="36"/>
      <c r="B294" s="37"/>
      <c r="C294" s="181" t="s">
        <v>407</v>
      </c>
      <c r="D294" s="181" t="s">
        <v>132</v>
      </c>
      <c r="E294" s="182" t="s">
        <v>707</v>
      </c>
      <c r="F294" s="183" t="s">
        <v>708</v>
      </c>
      <c r="G294" s="184" t="s">
        <v>540</v>
      </c>
      <c r="H294" s="185">
        <v>42</v>
      </c>
      <c r="I294" s="186"/>
      <c r="J294" s="187">
        <f>ROUND(I294*H294,2)</f>
        <v>0</v>
      </c>
      <c r="K294" s="188"/>
      <c r="L294" s="41"/>
      <c r="M294" s="189" t="s">
        <v>19</v>
      </c>
      <c r="N294" s="190" t="s">
        <v>43</v>
      </c>
      <c r="O294" s="66"/>
      <c r="P294" s="191">
        <f>O294*H294</f>
        <v>0</v>
      </c>
      <c r="Q294" s="191">
        <v>0</v>
      </c>
      <c r="R294" s="191">
        <f>Q294*H294</f>
        <v>0</v>
      </c>
      <c r="S294" s="191">
        <v>0</v>
      </c>
      <c r="T294" s="192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93" t="s">
        <v>136</v>
      </c>
      <c r="AT294" s="193" t="s">
        <v>132</v>
      </c>
      <c r="AU294" s="193" t="s">
        <v>81</v>
      </c>
      <c r="AY294" s="19" t="s">
        <v>130</v>
      </c>
      <c r="BE294" s="194">
        <f>IF(N294="základní",J294,0)</f>
        <v>0</v>
      </c>
      <c r="BF294" s="194">
        <f>IF(N294="snížená",J294,0)</f>
        <v>0</v>
      </c>
      <c r="BG294" s="194">
        <f>IF(N294="zákl. přenesená",J294,0)</f>
        <v>0</v>
      </c>
      <c r="BH294" s="194">
        <f>IF(N294="sníž. přenesená",J294,0)</f>
        <v>0</v>
      </c>
      <c r="BI294" s="194">
        <f>IF(N294="nulová",J294,0)</f>
        <v>0</v>
      </c>
      <c r="BJ294" s="19" t="s">
        <v>79</v>
      </c>
      <c r="BK294" s="194">
        <f>ROUND(I294*H294,2)</f>
        <v>0</v>
      </c>
      <c r="BL294" s="19" t="s">
        <v>136</v>
      </c>
      <c r="BM294" s="193" t="s">
        <v>709</v>
      </c>
    </row>
    <row r="295" spans="1:65" s="2" customFormat="1" ht="11.25">
      <c r="A295" s="36"/>
      <c r="B295" s="37"/>
      <c r="C295" s="38"/>
      <c r="D295" s="195" t="s">
        <v>138</v>
      </c>
      <c r="E295" s="38"/>
      <c r="F295" s="196" t="s">
        <v>710</v>
      </c>
      <c r="G295" s="38"/>
      <c r="H295" s="38"/>
      <c r="I295" s="197"/>
      <c r="J295" s="38"/>
      <c r="K295" s="38"/>
      <c r="L295" s="41"/>
      <c r="M295" s="198"/>
      <c r="N295" s="199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9" t="s">
        <v>138</v>
      </c>
      <c r="AU295" s="19" t="s">
        <v>81</v>
      </c>
    </row>
    <row r="296" spans="1:65" s="13" customFormat="1" ht="11.25">
      <c r="B296" s="200"/>
      <c r="C296" s="201"/>
      <c r="D296" s="202" t="s">
        <v>140</v>
      </c>
      <c r="E296" s="203" t="s">
        <v>19</v>
      </c>
      <c r="F296" s="204" t="s">
        <v>543</v>
      </c>
      <c r="G296" s="201"/>
      <c r="H296" s="203" t="s">
        <v>19</v>
      </c>
      <c r="I296" s="205"/>
      <c r="J296" s="201"/>
      <c r="K296" s="201"/>
      <c r="L296" s="206"/>
      <c r="M296" s="207"/>
      <c r="N296" s="208"/>
      <c r="O296" s="208"/>
      <c r="P296" s="208"/>
      <c r="Q296" s="208"/>
      <c r="R296" s="208"/>
      <c r="S296" s="208"/>
      <c r="T296" s="209"/>
      <c r="AT296" s="210" t="s">
        <v>140</v>
      </c>
      <c r="AU296" s="210" t="s">
        <v>81</v>
      </c>
      <c r="AV296" s="13" t="s">
        <v>79</v>
      </c>
      <c r="AW296" s="13" t="s">
        <v>34</v>
      </c>
      <c r="AX296" s="13" t="s">
        <v>72</v>
      </c>
      <c r="AY296" s="210" t="s">
        <v>130</v>
      </c>
    </row>
    <row r="297" spans="1:65" s="13" customFormat="1" ht="11.25">
      <c r="B297" s="200"/>
      <c r="C297" s="201"/>
      <c r="D297" s="202" t="s">
        <v>140</v>
      </c>
      <c r="E297" s="203" t="s">
        <v>19</v>
      </c>
      <c r="F297" s="204" t="s">
        <v>242</v>
      </c>
      <c r="G297" s="201"/>
      <c r="H297" s="203" t="s">
        <v>19</v>
      </c>
      <c r="I297" s="205"/>
      <c r="J297" s="201"/>
      <c r="K297" s="201"/>
      <c r="L297" s="206"/>
      <c r="M297" s="207"/>
      <c r="N297" s="208"/>
      <c r="O297" s="208"/>
      <c r="P297" s="208"/>
      <c r="Q297" s="208"/>
      <c r="R297" s="208"/>
      <c r="S297" s="208"/>
      <c r="T297" s="209"/>
      <c r="AT297" s="210" t="s">
        <v>140</v>
      </c>
      <c r="AU297" s="210" t="s">
        <v>81</v>
      </c>
      <c r="AV297" s="13" t="s">
        <v>79</v>
      </c>
      <c r="AW297" s="13" t="s">
        <v>34</v>
      </c>
      <c r="AX297" s="13" t="s">
        <v>72</v>
      </c>
      <c r="AY297" s="210" t="s">
        <v>130</v>
      </c>
    </row>
    <row r="298" spans="1:65" s="14" customFormat="1" ht="11.25">
      <c r="B298" s="211"/>
      <c r="C298" s="212"/>
      <c r="D298" s="202" t="s">
        <v>140</v>
      </c>
      <c r="E298" s="213" t="s">
        <v>19</v>
      </c>
      <c r="F298" s="214" t="s">
        <v>692</v>
      </c>
      <c r="G298" s="212"/>
      <c r="H298" s="215">
        <v>42</v>
      </c>
      <c r="I298" s="216"/>
      <c r="J298" s="212"/>
      <c r="K298" s="212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140</v>
      </c>
      <c r="AU298" s="221" t="s">
        <v>81</v>
      </c>
      <c r="AV298" s="14" t="s">
        <v>81</v>
      </c>
      <c r="AW298" s="14" t="s">
        <v>34</v>
      </c>
      <c r="AX298" s="14" t="s">
        <v>72</v>
      </c>
      <c r="AY298" s="221" t="s">
        <v>130</v>
      </c>
    </row>
    <row r="299" spans="1:65" s="15" customFormat="1" ht="11.25">
      <c r="B299" s="222"/>
      <c r="C299" s="223"/>
      <c r="D299" s="202" t="s">
        <v>140</v>
      </c>
      <c r="E299" s="224" t="s">
        <v>19</v>
      </c>
      <c r="F299" s="225" t="s">
        <v>144</v>
      </c>
      <c r="G299" s="223"/>
      <c r="H299" s="226">
        <v>42</v>
      </c>
      <c r="I299" s="227"/>
      <c r="J299" s="223"/>
      <c r="K299" s="223"/>
      <c r="L299" s="228"/>
      <c r="M299" s="229"/>
      <c r="N299" s="230"/>
      <c r="O299" s="230"/>
      <c r="P299" s="230"/>
      <c r="Q299" s="230"/>
      <c r="R299" s="230"/>
      <c r="S299" s="230"/>
      <c r="T299" s="231"/>
      <c r="AT299" s="232" t="s">
        <v>140</v>
      </c>
      <c r="AU299" s="232" t="s">
        <v>81</v>
      </c>
      <c r="AV299" s="15" t="s">
        <v>136</v>
      </c>
      <c r="AW299" s="15" t="s">
        <v>34</v>
      </c>
      <c r="AX299" s="15" t="s">
        <v>79</v>
      </c>
      <c r="AY299" s="232" t="s">
        <v>130</v>
      </c>
    </row>
    <row r="300" spans="1:65" s="2" customFormat="1" ht="37.9" customHeight="1">
      <c r="A300" s="36"/>
      <c r="B300" s="37"/>
      <c r="C300" s="181" t="s">
        <v>417</v>
      </c>
      <c r="D300" s="181" t="s">
        <v>132</v>
      </c>
      <c r="E300" s="182" t="s">
        <v>215</v>
      </c>
      <c r="F300" s="183" t="s">
        <v>216</v>
      </c>
      <c r="G300" s="184" t="s">
        <v>162</v>
      </c>
      <c r="H300" s="185">
        <v>478.54</v>
      </c>
      <c r="I300" s="186"/>
      <c r="J300" s="187">
        <f>ROUND(I300*H300,2)</f>
        <v>0</v>
      </c>
      <c r="K300" s="188"/>
      <c r="L300" s="41"/>
      <c r="M300" s="189" t="s">
        <v>19</v>
      </c>
      <c r="N300" s="190" t="s">
        <v>43</v>
      </c>
      <c r="O300" s="66"/>
      <c r="P300" s="191">
        <f>O300*H300</f>
        <v>0</v>
      </c>
      <c r="Q300" s="191">
        <v>0</v>
      </c>
      <c r="R300" s="191">
        <f>Q300*H300</f>
        <v>0</v>
      </c>
      <c r="S300" s="191">
        <v>0</v>
      </c>
      <c r="T300" s="192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93" t="s">
        <v>136</v>
      </c>
      <c r="AT300" s="193" t="s">
        <v>132</v>
      </c>
      <c r="AU300" s="193" t="s">
        <v>81</v>
      </c>
      <c r="AY300" s="19" t="s">
        <v>130</v>
      </c>
      <c r="BE300" s="194">
        <f>IF(N300="základní",J300,0)</f>
        <v>0</v>
      </c>
      <c r="BF300" s="194">
        <f>IF(N300="snížená",J300,0)</f>
        <v>0</v>
      </c>
      <c r="BG300" s="194">
        <f>IF(N300="zákl. přenesená",J300,0)</f>
        <v>0</v>
      </c>
      <c r="BH300" s="194">
        <f>IF(N300="sníž. přenesená",J300,0)</f>
        <v>0</v>
      </c>
      <c r="BI300" s="194">
        <f>IF(N300="nulová",J300,0)</f>
        <v>0</v>
      </c>
      <c r="BJ300" s="19" t="s">
        <v>79</v>
      </c>
      <c r="BK300" s="194">
        <f>ROUND(I300*H300,2)</f>
        <v>0</v>
      </c>
      <c r="BL300" s="19" t="s">
        <v>136</v>
      </c>
      <c r="BM300" s="193" t="s">
        <v>711</v>
      </c>
    </row>
    <row r="301" spans="1:65" s="2" customFormat="1" ht="11.25">
      <c r="A301" s="36"/>
      <c r="B301" s="37"/>
      <c r="C301" s="38"/>
      <c r="D301" s="195" t="s">
        <v>138</v>
      </c>
      <c r="E301" s="38"/>
      <c r="F301" s="196" t="s">
        <v>218</v>
      </c>
      <c r="G301" s="38"/>
      <c r="H301" s="38"/>
      <c r="I301" s="197"/>
      <c r="J301" s="38"/>
      <c r="K301" s="38"/>
      <c r="L301" s="41"/>
      <c r="M301" s="198"/>
      <c r="N301" s="199"/>
      <c r="O301" s="66"/>
      <c r="P301" s="66"/>
      <c r="Q301" s="66"/>
      <c r="R301" s="66"/>
      <c r="S301" s="66"/>
      <c r="T301" s="67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9" t="s">
        <v>138</v>
      </c>
      <c r="AU301" s="19" t="s">
        <v>81</v>
      </c>
    </row>
    <row r="302" spans="1:65" s="13" customFormat="1" ht="11.25">
      <c r="B302" s="200"/>
      <c r="C302" s="201"/>
      <c r="D302" s="202" t="s">
        <v>140</v>
      </c>
      <c r="E302" s="203" t="s">
        <v>19</v>
      </c>
      <c r="F302" s="204" t="s">
        <v>560</v>
      </c>
      <c r="G302" s="201"/>
      <c r="H302" s="203" t="s">
        <v>19</v>
      </c>
      <c r="I302" s="205"/>
      <c r="J302" s="201"/>
      <c r="K302" s="201"/>
      <c r="L302" s="206"/>
      <c r="M302" s="207"/>
      <c r="N302" s="208"/>
      <c r="O302" s="208"/>
      <c r="P302" s="208"/>
      <c r="Q302" s="208"/>
      <c r="R302" s="208"/>
      <c r="S302" s="208"/>
      <c r="T302" s="209"/>
      <c r="AT302" s="210" t="s">
        <v>140</v>
      </c>
      <c r="AU302" s="210" t="s">
        <v>81</v>
      </c>
      <c r="AV302" s="13" t="s">
        <v>79</v>
      </c>
      <c r="AW302" s="13" t="s">
        <v>34</v>
      </c>
      <c r="AX302" s="13" t="s">
        <v>72</v>
      </c>
      <c r="AY302" s="210" t="s">
        <v>130</v>
      </c>
    </row>
    <row r="303" spans="1:65" s="13" customFormat="1" ht="11.25">
      <c r="B303" s="200"/>
      <c r="C303" s="201"/>
      <c r="D303" s="202" t="s">
        <v>140</v>
      </c>
      <c r="E303" s="203" t="s">
        <v>19</v>
      </c>
      <c r="F303" s="204" t="s">
        <v>712</v>
      </c>
      <c r="G303" s="201"/>
      <c r="H303" s="203" t="s">
        <v>19</v>
      </c>
      <c r="I303" s="205"/>
      <c r="J303" s="201"/>
      <c r="K303" s="201"/>
      <c r="L303" s="206"/>
      <c r="M303" s="207"/>
      <c r="N303" s="208"/>
      <c r="O303" s="208"/>
      <c r="P303" s="208"/>
      <c r="Q303" s="208"/>
      <c r="R303" s="208"/>
      <c r="S303" s="208"/>
      <c r="T303" s="209"/>
      <c r="AT303" s="210" t="s">
        <v>140</v>
      </c>
      <c r="AU303" s="210" t="s">
        <v>81</v>
      </c>
      <c r="AV303" s="13" t="s">
        <v>79</v>
      </c>
      <c r="AW303" s="13" t="s">
        <v>34</v>
      </c>
      <c r="AX303" s="13" t="s">
        <v>72</v>
      </c>
      <c r="AY303" s="210" t="s">
        <v>130</v>
      </c>
    </row>
    <row r="304" spans="1:65" s="14" customFormat="1" ht="11.25">
      <c r="B304" s="211"/>
      <c r="C304" s="212"/>
      <c r="D304" s="202" t="s">
        <v>140</v>
      </c>
      <c r="E304" s="213" t="s">
        <v>19</v>
      </c>
      <c r="F304" s="214" t="s">
        <v>713</v>
      </c>
      <c r="G304" s="212"/>
      <c r="H304" s="215">
        <v>312.8</v>
      </c>
      <c r="I304" s="216"/>
      <c r="J304" s="212"/>
      <c r="K304" s="212"/>
      <c r="L304" s="217"/>
      <c r="M304" s="218"/>
      <c r="N304" s="219"/>
      <c r="O304" s="219"/>
      <c r="P304" s="219"/>
      <c r="Q304" s="219"/>
      <c r="R304" s="219"/>
      <c r="S304" s="219"/>
      <c r="T304" s="220"/>
      <c r="AT304" s="221" t="s">
        <v>140</v>
      </c>
      <c r="AU304" s="221" t="s">
        <v>81</v>
      </c>
      <c r="AV304" s="14" t="s">
        <v>81</v>
      </c>
      <c r="AW304" s="14" t="s">
        <v>34</v>
      </c>
      <c r="AX304" s="14" t="s">
        <v>72</v>
      </c>
      <c r="AY304" s="221" t="s">
        <v>130</v>
      </c>
    </row>
    <row r="305" spans="1:65" s="13" customFormat="1" ht="11.25">
      <c r="B305" s="200"/>
      <c r="C305" s="201"/>
      <c r="D305" s="202" t="s">
        <v>140</v>
      </c>
      <c r="E305" s="203" t="s">
        <v>19</v>
      </c>
      <c r="F305" s="204" t="s">
        <v>249</v>
      </c>
      <c r="G305" s="201"/>
      <c r="H305" s="203" t="s">
        <v>19</v>
      </c>
      <c r="I305" s="205"/>
      <c r="J305" s="201"/>
      <c r="K305" s="201"/>
      <c r="L305" s="206"/>
      <c r="M305" s="207"/>
      <c r="N305" s="208"/>
      <c r="O305" s="208"/>
      <c r="P305" s="208"/>
      <c r="Q305" s="208"/>
      <c r="R305" s="208"/>
      <c r="S305" s="208"/>
      <c r="T305" s="209"/>
      <c r="AT305" s="210" t="s">
        <v>140</v>
      </c>
      <c r="AU305" s="210" t="s">
        <v>81</v>
      </c>
      <c r="AV305" s="13" t="s">
        <v>79</v>
      </c>
      <c r="AW305" s="13" t="s">
        <v>34</v>
      </c>
      <c r="AX305" s="13" t="s">
        <v>72</v>
      </c>
      <c r="AY305" s="210" t="s">
        <v>130</v>
      </c>
    </row>
    <row r="306" spans="1:65" s="14" customFormat="1" ht="11.25">
      <c r="B306" s="211"/>
      <c r="C306" s="212"/>
      <c r="D306" s="202" t="s">
        <v>140</v>
      </c>
      <c r="E306" s="213" t="s">
        <v>19</v>
      </c>
      <c r="F306" s="214" t="s">
        <v>714</v>
      </c>
      <c r="G306" s="212"/>
      <c r="H306" s="215">
        <v>165.74</v>
      </c>
      <c r="I306" s="216"/>
      <c r="J306" s="212"/>
      <c r="K306" s="212"/>
      <c r="L306" s="217"/>
      <c r="M306" s="218"/>
      <c r="N306" s="219"/>
      <c r="O306" s="219"/>
      <c r="P306" s="219"/>
      <c r="Q306" s="219"/>
      <c r="R306" s="219"/>
      <c r="S306" s="219"/>
      <c r="T306" s="220"/>
      <c r="AT306" s="221" t="s">
        <v>140</v>
      </c>
      <c r="AU306" s="221" t="s">
        <v>81</v>
      </c>
      <c r="AV306" s="14" t="s">
        <v>81</v>
      </c>
      <c r="AW306" s="14" t="s">
        <v>34</v>
      </c>
      <c r="AX306" s="14" t="s">
        <v>72</v>
      </c>
      <c r="AY306" s="221" t="s">
        <v>130</v>
      </c>
    </row>
    <row r="307" spans="1:65" s="15" customFormat="1" ht="11.25">
      <c r="B307" s="222"/>
      <c r="C307" s="223"/>
      <c r="D307" s="202" t="s">
        <v>140</v>
      </c>
      <c r="E307" s="224" t="s">
        <v>19</v>
      </c>
      <c r="F307" s="225" t="s">
        <v>144</v>
      </c>
      <c r="G307" s="223"/>
      <c r="H307" s="226">
        <v>478.54</v>
      </c>
      <c r="I307" s="227"/>
      <c r="J307" s="223"/>
      <c r="K307" s="223"/>
      <c r="L307" s="228"/>
      <c r="M307" s="229"/>
      <c r="N307" s="230"/>
      <c r="O307" s="230"/>
      <c r="P307" s="230"/>
      <c r="Q307" s="230"/>
      <c r="R307" s="230"/>
      <c r="S307" s="230"/>
      <c r="T307" s="231"/>
      <c r="AT307" s="232" t="s">
        <v>140</v>
      </c>
      <c r="AU307" s="232" t="s">
        <v>81</v>
      </c>
      <c r="AV307" s="15" t="s">
        <v>136</v>
      </c>
      <c r="AW307" s="15" t="s">
        <v>34</v>
      </c>
      <c r="AX307" s="15" t="s">
        <v>79</v>
      </c>
      <c r="AY307" s="232" t="s">
        <v>130</v>
      </c>
    </row>
    <row r="308" spans="1:65" s="2" customFormat="1" ht="37.9" customHeight="1">
      <c r="A308" s="36"/>
      <c r="B308" s="37"/>
      <c r="C308" s="181" t="s">
        <v>423</v>
      </c>
      <c r="D308" s="181" t="s">
        <v>132</v>
      </c>
      <c r="E308" s="182" t="s">
        <v>228</v>
      </c>
      <c r="F308" s="183" t="s">
        <v>229</v>
      </c>
      <c r="G308" s="184" t="s">
        <v>162</v>
      </c>
      <c r="H308" s="185">
        <v>192.94399999999999</v>
      </c>
      <c r="I308" s="186"/>
      <c r="J308" s="187">
        <f>ROUND(I308*H308,2)</f>
        <v>0</v>
      </c>
      <c r="K308" s="188"/>
      <c r="L308" s="41"/>
      <c r="M308" s="189" t="s">
        <v>19</v>
      </c>
      <c r="N308" s="190" t="s">
        <v>43</v>
      </c>
      <c r="O308" s="66"/>
      <c r="P308" s="191">
        <f>O308*H308</f>
        <v>0</v>
      </c>
      <c r="Q308" s="191">
        <v>0</v>
      </c>
      <c r="R308" s="191">
        <f>Q308*H308</f>
        <v>0</v>
      </c>
      <c r="S308" s="191">
        <v>0</v>
      </c>
      <c r="T308" s="192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93" t="s">
        <v>136</v>
      </c>
      <c r="AT308" s="193" t="s">
        <v>132</v>
      </c>
      <c r="AU308" s="193" t="s">
        <v>81</v>
      </c>
      <c r="AY308" s="19" t="s">
        <v>130</v>
      </c>
      <c r="BE308" s="194">
        <f>IF(N308="základní",J308,0)</f>
        <v>0</v>
      </c>
      <c r="BF308" s="194">
        <f>IF(N308="snížená",J308,0)</f>
        <v>0</v>
      </c>
      <c r="BG308" s="194">
        <f>IF(N308="zákl. přenesená",J308,0)</f>
        <v>0</v>
      </c>
      <c r="BH308" s="194">
        <f>IF(N308="sníž. přenesená",J308,0)</f>
        <v>0</v>
      </c>
      <c r="BI308" s="194">
        <f>IF(N308="nulová",J308,0)</f>
        <v>0</v>
      </c>
      <c r="BJ308" s="19" t="s">
        <v>79</v>
      </c>
      <c r="BK308" s="194">
        <f>ROUND(I308*H308,2)</f>
        <v>0</v>
      </c>
      <c r="BL308" s="19" t="s">
        <v>136</v>
      </c>
      <c r="BM308" s="193" t="s">
        <v>715</v>
      </c>
    </row>
    <row r="309" spans="1:65" s="2" customFormat="1" ht="11.25">
      <c r="A309" s="36"/>
      <c r="B309" s="37"/>
      <c r="C309" s="38"/>
      <c r="D309" s="195" t="s">
        <v>138</v>
      </c>
      <c r="E309" s="38"/>
      <c r="F309" s="196" t="s">
        <v>231</v>
      </c>
      <c r="G309" s="38"/>
      <c r="H309" s="38"/>
      <c r="I309" s="197"/>
      <c r="J309" s="38"/>
      <c r="K309" s="38"/>
      <c r="L309" s="41"/>
      <c r="M309" s="198"/>
      <c r="N309" s="199"/>
      <c r="O309" s="66"/>
      <c r="P309" s="66"/>
      <c r="Q309" s="66"/>
      <c r="R309" s="66"/>
      <c r="S309" s="66"/>
      <c r="T309" s="67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9" t="s">
        <v>138</v>
      </c>
      <c r="AU309" s="19" t="s">
        <v>81</v>
      </c>
    </row>
    <row r="310" spans="1:65" s="13" customFormat="1" ht="11.25">
      <c r="B310" s="200"/>
      <c r="C310" s="201"/>
      <c r="D310" s="202" t="s">
        <v>140</v>
      </c>
      <c r="E310" s="203" t="s">
        <v>19</v>
      </c>
      <c r="F310" s="204" t="s">
        <v>560</v>
      </c>
      <c r="G310" s="201"/>
      <c r="H310" s="203" t="s">
        <v>19</v>
      </c>
      <c r="I310" s="205"/>
      <c r="J310" s="201"/>
      <c r="K310" s="201"/>
      <c r="L310" s="206"/>
      <c r="M310" s="207"/>
      <c r="N310" s="208"/>
      <c r="O310" s="208"/>
      <c r="P310" s="208"/>
      <c r="Q310" s="208"/>
      <c r="R310" s="208"/>
      <c r="S310" s="208"/>
      <c r="T310" s="209"/>
      <c r="AT310" s="210" t="s">
        <v>140</v>
      </c>
      <c r="AU310" s="210" t="s">
        <v>81</v>
      </c>
      <c r="AV310" s="13" t="s">
        <v>79</v>
      </c>
      <c r="AW310" s="13" t="s">
        <v>34</v>
      </c>
      <c r="AX310" s="13" t="s">
        <v>72</v>
      </c>
      <c r="AY310" s="210" t="s">
        <v>130</v>
      </c>
    </row>
    <row r="311" spans="1:65" s="13" customFormat="1" ht="11.25">
      <c r="B311" s="200"/>
      <c r="C311" s="201"/>
      <c r="D311" s="202" t="s">
        <v>140</v>
      </c>
      <c r="E311" s="203" t="s">
        <v>19</v>
      </c>
      <c r="F311" s="204" t="s">
        <v>232</v>
      </c>
      <c r="G311" s="201"/>
      <c r="H311" s="203" t="s">
        <v>19</v>
      </c>
      <c r="I311" s="205"/>
      <c r="J311" s="201"/>
      <c r="K311" s="201"/>
      <c r="L311" s="206"/>
      <c r="M311" s="207"/>
      <c r="N311" s="208"/>
      <c r="O311" s="208"/>
      <c r="P311" s="208"/>
      <c r="Q311" s="208"/>
      <c r="R311" s="208"/>
      <c r="S311" s="208"/>
      <c r="T311" s="209"/>
      <c r="AT311" s="210" t="s">
        <v>140</v>
      </c>
      <c r="AU311" s="210" t="s">
        <v>81</v>
      </c>
      <c r="AV311" s="13" t="s">
        <v>79</v>
      </c>
      <c r="AW311" s="13" t="s">
        <v>34</v>
      </c>
      <c r="AX311" s="13" t="s">
        <v>72</v>
      </c>
      <c r="AY311" s="210" t="s">
        <v>130</v>
      </c>
    </row>
    <row r="312" spans="1:65" s="14" customFormat="1" ht="11.25">
      <c r="B312" s="211"/>
      <c r="C312" s="212"/>
      <c r="D312" s="202" t="s">
        <v>140</v>
      </c>
      <c r="E312" s="213" t="s">
        <v>19</v>
      </c>
      <c r="F312" s="214" t="s">
        <v>716</v>
      </c>
      <c r="G312" s="212"/>
      <c r="H312" s="215">
        <v>147.06</v>
      </c>
      <c r="I312" s="216"/>
      <c r="J312" s="212"/>
      <c r="K312" s="212"/>
      <c r="L312" s="217"/>
      <c r="M312" s="218"/>
      <c r="N312" s="219"/>
      <c r="O312" s="219"/>
      <c r="P312" s="219"/>
      <c r="Q312" s="219"/>
      <c r="R312" s="219"/>
      <c r="S312" s="219"/>
      <c r="T312" s="220"/>
      <c r="AT312" s="221" t="s">
        <v>140</v>
      </c>
      <c r="AU312" s="221" t="s">
        <v>81</v>
      </c>
      <c r="AV312" s="14" t="s">
        <v>81</v>
      </c>
      <c r="AW312" s="14" t="s">
        <v>34</v>
      </c>
      <c r="AX312" s="14" t="s">
        <v>72</v>
      </c>
      <c r="AY312" s="221" t="s">
        <v>130</v>
      </c>
    </row>
    <row r="313" spans="1:65" s="14" customFormat="1" ht="11.25">
      <c r="B313" s="211"/>
      <c r="C313" s="212"/>
      <c r="D313" s="202" t="s">
        <v>140</v>
      </c>
      <c r="E313" s="213" t="s">
        <v>19</v>
      </c>
      <c r="F313" s="214" t="s">
        <v>717</v>
      </c>
      <c r="G313" s="212"/>
      <c r="H313" s="215">
        <v>7.2720000000000002</v>
      </c>
      <c r="I313" s="216"/>
      <c r="J313" s="212"/>
      <c r="K313" s="212"/>
      <c r="L313" s="217"/>
      <c r="M313" s="218"/>
      <c r="N313" s="219"/>
      <c r="O313" s="219"/>
      <c r="P313" s="219"/>
      <c r="Q313" s="219"/>
      <c r="R313" s="219"/>
      <c r="S313" s="219"/>
      <c r="T313" s="220"/>
      <c r="AT313" s="221" t="s">
        <v>140</v>
      </c>
      <c r="AU313" s="221" t="s">
        <v>81</v>
      </c>
      <c r="AV313" s="14" t="s">
        <v>81</v>
      </c>
      <c r="AW313" s="14" t="s">
        <v>34</v>
      </c>
      <c r="AX313" s="14" t="s">
        <v>72</v>
      </c>
      <c r="AY313" s="221" t="s">
        <v>130</v>
      </c>
    </row>
    <row r="314" spans="1:65" s="13" customFormat="1" ht="11.25">
      <c r="B314" s="200"/>
      <c r="C314" s="201"/>
      <c r="D314" s="202" t="s">
        <v>140</v>
      </c>
      <c r="E314" s="203" t="s">
        <v>19</v>
      </c>
      <c r="F314" s="204" t="s">
        <v>718</v>
      </c>
      <c r="G314" s="201"/>
      <c r="H314" s="203" t="s">
        <v>19</v>
      </c>
      <c r="I314" s="205"/>
      <c r="J314" s="201"/>
      <c r="K314" s="201"/>
      <c r="L314" s="206"/>
      <c r="M314" s="207"/>
      <c r="N314" s="208"/>
      <c r="O314" s="208"/>
      <c r="P314" s="208"/>
      <c r="Q314" s="208"/>
      <c r="R314" s="208"/>
      <c r="S314" s="208"/>
      <c r="T314" s="209"/>
      <c r="AT314" s="210" t="s">
        <v>140</v>
      </c>
      <c r="AU314" s="210" t="s">
        <v>81</v>
      </c>
      <c r="AV314" s="13" t="s">
        <v>79</v>
      </c>
      <c r="AW314" s="13" t="s">
        <v>34</v>
      </c>
      <c r="AX314" s="13" t="s">
        <v>72</v>
      </c>
      <c r="AY314" s="210" t="s">
        <v>130</v>
      </c>
    </row>
    <row r="315" spans="1:65" s="14" customFormat="1" ht="11.25">
      <c r="B315" s="211"/>
      <c r="C315" s="212"/>
      <c r="D315" s="202" t="s">
        <v>140</v>
      </c>
      <c r="E315" s="213" t="s">
        <v>19</v>
      </c>
      <c r="F315" s="214" t="s">
        <v>719</v>
      </c>
      <c r="G315" s="212"/>
      <c r="H315" s="215">
        <v>34.68</v>
      </c>
      <c r="I315" s="216"/>
      <c r="J315" s="212"/>
      <c r="K315" s="212"/>
      <c r="L315" s="217"/>
      <c r="M315" s="218"/>
      <c r="N315" s="219"/>
      <c r="O315" s="219"/>
      <c r="P315" s="219"/>
      <c r="Q315" s="219"/>
      <c r="R315" s="219"/>
      <c r="S315" s="219"/>
      <c r="T315" s="220"/>
      <c r="AT315" s="221" t="s">
        <v>140</v>
      </c>
      <c r="AU315" s="221" t="s">
        <v>81</v>
      </c>
      <c r="AV315" s="14" t="s">
        <v>81</v>
      </c>
      <c r="AW315" s="14" t="s">
        <v>34</v>
      </c>
      <c r="AX315" s="14" t="s">
        <v>72</v>
      </c>
      <c r="AY315" s="221" t="s">
        <v>130</v>
      </c>
    </row>
    <row r="316" spans="1:65" s="14" customFormat="1" ht="11.25">
      <c r="B316" s="211"/>
      <c r="C316" s="212"/>
      <c r="D316" s="202" t="s">
        <v>140</v>
      </c>
      <c r="E316" s="213" t="s">
        <v>19</v>
      </c>
      <c r="F316" s="214" t="s">
        <v>720</v>
      </c>
      <c r="G316" s="212"/>
      <c r="H316" s="215">
        <v>3.9319999999999999</v>
      </c>
      <c r="I316" s="216"/>
      <c r="J316" s="212"/>
      <c r="K316" s="212"/>
      <c r="L316" s="217"/>
      <c r="M316" s="218"/>
      <c r="N316" s="219"/>
      <c r="O316" s="219"/>
      <c r="P316" s="219"/>
      <c r="Q316" s="219"/>
      <c r="R316" s="219"/>
      <c r="S316" s="219"/>
      <c r="T316" s="220"/>
      <c r="AT316" s="221" t="s">
        <v>140</v>
      </c>
      <c r="AU316" s="221" t="s">
        <v>81</v>
      </c>
      <c r="AV316" s="14" t="s">
        <v>81</v>
      </c>
      <c r="AW316" s="14" t="s">
        <v>34</v>
      </c>
      <c r="AX316" s="14" t="s">
        <v>72</v>
      </c>
      <c r="AY316" s="221" t="s">
        <v>130</v>
      </c>
    </row>
    <row r="317" spans="1:65" s="15" customFormat="1" ht="11.25">
      <c r="B317" s="222"/>
      <c r="C317" s="223"/>
      <c r="D317" s="202" t="s">
        <v>140</v>
      </c>
      <c r="E317" s="224" t="s">
        <v>19</v>
      </c>
      <c r="F317" s="225" t="s">
        <v>144</v>
      </c>
      <c r="G317" s="223"/>
      <c r="H317" s="226">
        <v>192.94399999999999</v>
      </c>
      <c r="I317" s="227"/>
      <c r="J317" s="223"/>
      <c r="K317" s="223"/>
      <c r="L317" s="228"/>
      <c r="M317" s="229"/>
      <c r="N317" s="230"/>
      <c r="O317" s="230"/>
      <c r="P317" s="230"/>
      <c r="Q317" s="230"/>
      <c r="R317" s="230"/>
      <c r="S317" s="230"/>
      <c r="T317" s="231"/>
      <c r="AT317" s="232" t="s">
        <v>140</v>
      </c>
      <c r="AU317" s="232" t="s">
        <v>81</v>
      </c>
      <c r="AV317" s="15" t="s">
        <v>136</v>
      </c>
      <c r="AW317" s="15" t="s">
        <v>34</v>
      </c>
      <c r="AX317" s="15" t="s">
        <v>79</v>
      </c>
      <c r="AY317" s="232" t="s">
        <v>130</v>
      </c>
    </row>
    <row r="318" spans="1:65" s="2" customFormat="1" ht="37.9" customHeight="1">
      <c r="A318" s="36"/>
      <c r="B318" s="37"/>
      <c r="C318" s="181" t="s">
        <v>430</v>
      </c>
      <c r="D318" s="181" t="s">
        <v>132</v>
      </c>
      <c r="E318" s="182" t="s">
        <v>238</v>
      </c>
      <c r="F318" s="183" t="s">
        <v>239</v>
      </c>
      <c r="G318" s="184" t="s">
        <v>162</v>
      </c>
      <c r="H318" s="185">
        <v>964.72</v>
      </c>
      <c r="I318" s="186"/>
      <c r="J318" s="187">
        <f>ROUND(I318*H318,2)</f>
        <v>0</v>
      </c>
      <c r="K318" s="188"/>
      <c r="L318" s="41"/>
      <c r="M318" s="189" t="s">
        <v>19</v>
      </c>
      <c r="N318" s="190" t="s">
        <v>43</v>
      </c>
      <c r="O318" s="66"/>
      <c r="P318" s="191">
        <f>O318*H318</f>
        <v>0</v>
      </c>
      <c r="Q318" s="191">
        <v>0</v>
      </c>
      <c r="R318" s="191">
        <f>Q318*H318</f>
        <v>0</v>
      </c>
      <c r="S318" s="191">
        <v>0</v>
      </c>
      <c r="T318" s="192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93" t="s">
        <v>136</v>
      </c>
      <c r="AT318" s="193" t="s">
        <v>132</v>
      </c>
      <c r="AU318" s="193" t="s">
        <v>81</v>
      </c>
      <c r="AY318" s="19" t="s">
        <v>130</v>
      </c>
      <c r="BE318" s="194">
        <f>IF(N318="základní",J318,0)</f>
        <v>0</v>
      </c>
      <c r="BF318" s="194">
        <f>IF(N318="snížená",J318,0)</f>
        <v>0</v>
      </c>
      <c r="BG318" s="194">
        <f>IF(N318="zákl. přenesená",J318,0)</f>
        <v>0</v>
      </c>
      <c r="BH318" s="194">
        <f>IF(N318="sníž. přenesená",J318,0)</f>
        <v>0</v>
      </c>
      <c r="BI318" s="194">
        <f>IF(N318="nulová",J318,0)</f>
        <v>0</v>
      </c>
      <c r="BJ318" s="19" t="s">
        <v>79</v>
      </c>
      <c r="BK318" s="194">
        <f>ROUND(I318*H318,2)</f>
        <v>0</v>
      </c>
      <c r="BL318" s="19" t="s">
        <v>136</v>
      </c>
      <c r="BM318" s="193" t="s">
        <v>721</v>
      </c>
    </row>
    <row r="319" spans="1:65" s="2" customFormat="1" ht="11.25">
      <c r="A319" s="36"/>
      <c r="B319" s="37"/>
      <c r="C319" s="38"/>
      <c r="D319" s="195" t="s">
        <v>138</v>
      </c>
      <c r="E319" s="38"/>
      <c r="F319" s="196" t="s">
        <v>241</v>
      </c>
      <c r="G319" s="38"/>
      <c r="H319" s="38"/>
      <c r="I319" s="197"/>
      <c r="J319" s="38"/>
      <c r="K319" s="38"/>
      <c r="L319" s="41"/>
      <c r="M319" s="198"/>
      <c r="N319" s="199"/>
      <c r="O319" s="66"/>
      <c r="P319" s="66"/>
      <c r="Q319" s="66"/>
      <c r="R319" s="66"/>
      <c r="S319" s="66"/>
      <c r="T319" s="67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9" t="s">
        <v>138</v>
      </c>
      <c r="AU319" s="19" t="s">
        <v>81</v>
      </c>
    </row>
    <row r="320" spans="1:65" s="13" customFormat="1" ht="11.25">
      <c r="B320" s="200"/>
      <c r="C320" s="201"/>
      <c r="D320" s="202" t="s">
        <v>140</v>
      </c>
      <c r="E320" s="203" t="s">
        <v>19</v>
      </c>
      <c r="F320" s="204" t="s">
        <v>560</v>
      </c>
      <c r="G320" s="201"/>
      <c r="H320" s="203" t="s">
        <v>19</v>
      </c>
      <c r="I320" s="205"/>
      <c r="J320" s="201"/>
      <c r="K320" s="201"/>
      <c r="L320" s="206"/>
      <c r="M320" s="207"/>
      <c r="N320" s="208"/>
      <c r="O320" s="208"/>
      <c r="P320" s="208"/>
      <c r="Q320" s="208"/>
      <c r="R320" s="208"/>
      <c r="S320" s="208"/>
      <c r="T320" s="209"/>
      <c r="AT320" s="210" t="s">
        <v>140</v>
      </c>
      <c r="AU320" s="210" t="s">
        <v>81</v>
      </c>
      <c r="AV320" s="13" t="s">
        <v>79</v>
      </c>
      <c r="AW320" s="13" t="s">
        <v>34</v>
      </c>
      <c r="AX320" s="13" t="s">
        <v>72</v>
      </c>
      <c r="AY320" s="210" t="s">
        <v>130</v>
      </c>
    </row>
    <row r="321" spans="1:65" s="13" customFormat="1" ht="11.25">
      <c r="B321" s="200"/>
      <c r="C321" s="201"/>
      <c r="D321" s="202" t="s">
        <v>140</v>
      </c>
      <c r="E321" s="203" t="s">
        <v>19</v>
      </c>
      <c r="F321" s="204" t="s">
        <v>242</v>
      </c>
      <c r="G321" s="201"/>
      <c r="H321" s="203" t="s">
        <v>19</v>
      </c>
      <c r="I321" s="205"/>
      <c r="J321" s="201"/>
      <c r="K321" s="201"/>
      <c r="L321" s="206"/>
      <c r="M321" s="207"/>
      <c r="N321" s="208"/>
      <c r="O321" s="208"/>
      <c r="P321" s="208"/>
      <c r="Q321" s="208"/>
      <c r="R321" s="208"/>
      <c r="S321" s="208"/>
      <c r="T321" s="209"/>
      <c r="AT321" s="210" t="s">
        <v>140</v>
      </c>
      <c r="AU321" s="210" t="s">
        <v>81</v>
      </c>
      <c r="AV321" s="13" t="s">
        <v>79</v>
      </c>
      <c r="AW321" s="13" t="s">
        <v>34</v>
      </c>
      <c r="AX321" s="13" t="s">
        <v>72</v>
      </c>
      <c r="AY321" s="210" t="s">
        <v>130</v>
      </c>
    </row>
    <row r="322" spans="1:65" s="14" customFormat="1" ht="11.25">
      <c r="B322" s="211"/>
      <c r="C322" s="212"/>
      <c r="D322" s="202" t="s">
        <v>140</v>
      </c>
      <c r="E322" s="213" t="s">
        <v>19</v>
      </c>
      <c r="F322" s="214" t="s">
        <v>722</v>
      </c>
      <c r="G322" s="212"/>
      <c r="H322" s="215">
        <v>964.72</v>
      </c>
      <c r="I322" s="216"/>
      <c r="J322" s="212"/>
      <c r="K322" s="212"/>
      <c r="L322" s="217"/>
      <c r="M322" s="218"/>
      <c r="N322" s="219"/>
      <c r="O322" s="219"/>
      <c r="P322" s="219"/>
      <c r="Q322" s="219"/>
      <c r="R322" s="219"/>
      <c r="S322" s="219"/>
      <c r="T322" s="220"/>
      <c r="AT322" s="221" t="s">
        <v>140</v>
      </c>
      <c r="AU322" s="221" t="s">
        <v>81</v>
      </c>
      <c r="AV322" s="14" t="s">
        <v>81</v>
      </c>
      <c r="AW322" s="14" t="s">
        <v>34</v>
      </c>
      <c r="AX322" s="14" t="s">
        <v>72</v>
      </c>
      <c r="AY322" s="221" t="s">
        <v>130</v>
      </c>
    </row>
    <row r="323" spans="1:65" s="15" customFormat="1" ht="11.25">
      <c r="B323" s="222"/>
      <c r="C323" s="223"/>
      <c r="D323" s="202" t="s">
        <v>140</v>
      </c>
      <c r="E323" s="224" t="s">
        <v>19</v>
      </c>
      <c r="F323" s="225" t="s">
        <v>144</v>
      </c>
      <c r="G323" s="223"/>
      <c r="H323" s="226">
        <v>964.72</v>
      </c>
      <c r="I323" s="227"/>
      <c r="J323" s="223"/>
      <c r="K323" s="223"/>
      <c r="L323" s="228"/>
      <c r="M323" s="229"/>
      <c r="N323" s="230"/>
      <c r="O323" s="230"/>
      <c r="P323" s="230"/>
      <c r="Q323" s="230"/>
      <c r="R323" s="230"/>
      <c r="S323" s="230"/>
      <c r="T323" s="231"/>
      <c r="AT323" s="232" t="s">
        <v>140</v>
      </c>
      <c r="AU323" s="232" t="s">
        <v>81</v>
      </c>
      <c r="AV323" s="15" t="s">
        <v>136</v>
      </c>
      <c r="AW323" s="15" t="s">
        <v>34</v>
      </c>
      <c r="AX323" s="15" t="s">
        <v>79</v>
      </c>
      <c r="AY323" s="232" t="s">
        <v>130</v>
      </c>
    </row>
    <row r="324" spans="1:65" s="2" customFormat="1" ht="24.2" customHeight="1">
      <c r="A324" s="36"/>
      <c r="B324" s="37"/>
      <c r="C324" s="181" t="s">
        <v>437</v>
      </c>
      <c r="D324" s="181" t="s">
        <v>132</v>
      </c>
      <c r="E324" s="182" t="s">
        <v>245</v>
      </c>
      <c r="F324" s="183" t="s">
        <v>246</v>
      </c>
      <c r="G324" s="184" t="s">
        <v>162</v>
      </c>
      <c r="H324" s="185">
        <v>312.8</v>
      </c>
      <c r="I324" s="186"/>
      <c r="J324" s="187">
        <f>ROUND(I324*H324,2)</f>
        <v>0</v>
      </c>
      <c r="K324" s="188"/>
      <c r="L324" s="41"/>
      <c r="M324" s="189" t="s">
        <v>19</v>
      </c>
      <c r="N324" s="190" t="s">
        <v>43</v>
      </c>
      <c r="O324" s="66"/>
      <c r="P324" s="191">
        <f>O324*H324</f>
        <v>0</v>
      </c>
      <c r="Q324" s="191">
        <v>0</v>
      </c>
      <c r="R324" s="191">
        <f>Q324*H324</f>
        <v>0</v>
      </c>
      <c r="S324" s="191">
        <v>0</v>
      </c>
      <c r="T324" s="192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93" t="s">
        <v>136</v>
      </c>
      <c r="AT324" s="193" t="s">
        <v>132</v>
      </c>
      <c r="AU324" s="193" t="s">
        <v>81</v>
      </c>
      <c r="AY324" s="19" t="s">
        <v>130</v>
      </c>
      <c r="BE324" s="194">
        <f>IF(N324="základní",J324,0)</f>
        <v>0</v>
      </c>
      <c r="BF324" s="194">
        <f>IF(N324="snížená",J324,0)</f>
        <v>0</v>
      </c>
      <c r="BG324" s="194">
        <f>IF(N324="zákl. přenesená",J324,0)</f>
        <v>0</v>
      </c>
      <c r="BH324" s="194">
        <f>IF(N324="sníž. přenesená",J324,0)</f>
        <v>0</v>
      </c>
      <c r="BI324" s="194">
        <f>IF(N324="nulová",J324,0)</f>
        <v>0</v>
      </c>
      <c r="BJ324" s="19" t="s">
        <v>79</v>
      </c>
      <c r="BK324" s="194">
        <f>ROUND(I324*H324,2)</f>
        <v>0</v>
      </c>
      <c r="BL324" s="19" t="s">
        <v>136</v>
      </c>
      <c r="BM324" s="193" t="s">
        <v>723</v>
      </c>
    </row>
    <row r="325" spans="1:65" s="2" customFormat="1" ht="11.25">
      <c r="A325" s="36"/>
      <c r="B325" s="37"/>
      <c r="C325" s="38"/>
      <c r="D325" s="195" t="s">
        <v>138</v>
      </c>
      <c r="E325" s="38"/>
      <c r="F325" s="196" t="s">
        <v>248</v>
      </c>
      <c r="G325" s="38"/>
      <c r="H325" s="38"/>
      <c r="I325" s="197"/>
      <c r="J325" s="38"/>
      <c r="K325" s="38"/>
      <c r="L325" s="41"/>
      <c r="M325" s="198"/>
      <c r="N325" s="199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138</v>
      </c>
      <c r="AU325" s="19" t="s">
        <v>81</v>
      </c>
    </row>
    <row r="326" spans="1:65" s="13" customFormat="1" ht="11.25">
      <c r="B326" s="200"/>
      <c r="C326" s="201"/>
      <c r="D326" s="202" t="s">
        <v>140</v>
      </c>
      <c r="E326" s="203" t="s">
        <v>19</v>
      </c>
      <c r="F326" s="204" t="s">
        <v>560</v>
      </c>
      <c r="G326" s="201"/>
      <c r="H326" s="203" t="s">
        <v>19</v>
      </c>
      <c r="I326" s="205"/>
      <c r="J326" s="201"/>
      <c r="K326" s="201"/>
      <c r="L326" s="206"/>
      <c r="M326" s="207"/>
      <c r="N326" s="208"/>
      <c r="O326" s="208"/>
      <c r="P326" s="208"/>
      <c r="Q326" s="208"/>
      <c r="R326" s="208"/>
      <c r="S326" s="208"/>
      <c r="T326" s="209"/>
      <c r="AT326" s="210" t="s">
        <v>140</v>
      </c>
      <c r="AU326" s="210" t="s">
        <v>81</v>
      </c>
      <c r="AV326" s="13" t="s">
        <v>79</v>
      </c>
      <c r="AW326" s="13" t="s">
        <v>34</v>
      </c>
      <c r="AX326" s="13" t="s">
        <v>72</v>
      </c>
      <c r="AY326" s="210" t="s">
        <v>130</v>
      </c>
    </row>
    <row r="327" spans="1:65" s="13" customFormat="1" ht="11.25">
      <c r="B327" s="200"/>
      <c r="C327" s="201"/>
      <c r="D327" s="202" t="s">
        <v>140</v>
      </c>
      <c r="E327" s="203" t="s">
        <v>19</v>
      </c>
      <c r="F327" s="204" t="s">
        <v>249</v>
      </c>
      <c r="G327" s="201"/>
      <c r="H327" s="203" t="s">
        <v>19</v>
      </c>
      <c r="I327" s="205"/>
      <c r="J327" s="201"/>
      <c r="K327" s="201"/>
      <c r="L327" s="206"/>
      <c r="M327" s="207"/>
      <c r="N327" s="208"/>
      <c r="O327" s="208"/>
      <c r="P327" s="208"/>
      <c r="Q327" s="208"/>
      <c r="R327" s="208"/>
      <c r="S327" s="208"/>
      <c r="T327" s="209"/>
      <c r="AT327" s="210" t="s">
        <v>140</v>
      </c>
      <c r="AU327" s="210" t="s">
        <v>81</v>
      </c>
      <c r="AV327" s="13" t="s">
        <v>79</v>
      </c>
      <c r="AW327" s="13" t="s">
        <v>34</v>
      </c>
      <c r="AX327" s="13" t="s">
        <v>72</v>
      </c>
      <c r="AY327" s="210" t="s">
        <v>130</v>
      </c>
    </row>
    <row r="328" spans="1:65" s="14" customFormat="1" ht="11.25">
      <c r="B328" s="211"/>
      <c r="C328" s="212"/>
      <c r="D328" s="202" t="s">
        <v>140</v>
      </c>
      <c r="E328" s="213" t="s">
        <v>19</v>
      </c>
      <c r="F328" s="214" t="s">
        <v>714</v>
      </c>
      <c r="G328" s="212"/>
      <c r="H328" s="215">
        <v>165.74</v>
      </c>
      <c r="I328" s="216"/>
      <c r="J328" s="212"/>
      <c r="K328" s="212"/>
      <c r="L328" s="217"/>
      <c r="M328" s="218"/>
      <c r="N328" s="219"/>
      <c r="O328" s="219"/>
      <c r="P328" s="219"/>
      <c r="Q328" s="219"/>
      <c r="R328" s="219"/>
      <c r="S328" s="219"/>
      <c r="T328" s="220"/>
      <c r="AT328" s="221" t="s">
        <v>140</v>
      </c>
      <c r="AU328" s="221" t="s">
        <v>81</v>
      </c>
      <c r="AV328" s="14" t="s">
        <v>81</v>
      </c>
      <c r="AW328" s="14" t="s">
        <v>34</v>
      </c>
      <c r="AX328" s="14" t="s">
        <v>72</v>
      </c>
      <c r="AY328" s="221" t="s">
        <v>130</v>
      </c>
    </row>
    <row r="329" spans="1:65" s="13" customFormat="1" ht="11.25">
      <c r="B329" s="200"/>
      <c r="C329" s="201"/>
      <c r="D329" s="202" t="s">
        <v>140</v>
      </c>
      <c r="E329" s="203" t="s">
        <v>19</v>
      </c>
      <c r="F329" s="204" t="s">
        <v>232</v>
      </c>
      <c r="G329" s="201"/>
      <c r="H329" s="203" t="s">
        <v>19</v>
      </c>
      <c r="I329" s="205"/>
      <c r="J329" s="201"/>
      <c r="K329" s="201"/>
      <c r="L329" s="206"/>
      <c r="M329" s="207"/>
      <c r="N329" s="208"/>
      <c r="O329" s="208"/>
      <c r="P329" s="208"/>
      <c r="Q329" s="208"/>
      <c r="R329" s="208"/>
      <c r="S329" s="208"/>
      <c r="T329" s="209"/>
      <c r="AT329" s="210" t="s">
        <v>140</v>
      </c>
      <c r="AU329" s="210" t="s">
        <v>81</v>
      </c>
      <c r="AV329" s="13" t="s">
        <v>79</v>
      </c>
      <c r="AW329" s="13" t="s">
        <v>34</v>
      </c>
      <c r="AX329" s="13" t="s">
        <v>72</v>
      </c>
      <c r="AY329" s="210" t="s">
        <v>130</v>
      </c>
    </row>
    <row r="330" spans="1:65" s="13" customFormat="1" ht="11.25">
      <c r="B330" s="200"/>
      <c r="C330" s="201"/>
      <c r="D330" s="202" t="s">
        <v>140</v>
      </c>
      <c r="E330" s="203" t="s">
        <v>19</v>
      </c>
      <c r="F330" s="204" t="s">
        <v>724</v>
      </c>
      <c r="G330" s="201"/>
      <c r="H330" s="203" t="s">
        <v>19</v>
      </c>
      <c r="I330" s="205"/>
      <c r="J330" s="201"/>
      <c r="K330" s="201"/>
      <c r="L330" s="206"/>
      <c r="M330" s="207"/>
      <c r="N330" s="208"/>
      <c r="O330" s="208"/>
      <c r="P330" s="208"/>
      <c r="Q330" s="208"/>
      <c r="R330" s="208"/>
      <c r="S330" s="208"/>
      <c r="T330" s="209"/>
      <c r="AT330" s="210" t="s">
        <v>140</v>
      </c>
      <c r="AU330" s="210" t="s">
        <v>81</v>
      </c>
      <c r="AV330" s="13" t="s">
        <v>79</v>
      </c>
      <c r="AW330" s="13" t="s">
        <v>34</v>
      </c>
      <c r="AX330" s="13" t="s">
        <v>72</v>
      </c>
      <c r="AY330" s="210" t="s">
        <v>130</v>
      </c>
    </row>
    <row r="331" spans="1:65" s="14" customFormat="1" ht="11.25">
      <c r="B331" s="211"/>
      <c r="C331" s="212"/>
      <c r="D331" s="202" t="s">
        <v>140</v>
      </c>
      <c r="E331" s="213" t="s">
        <v>19</v>
      </c>
      <c r="F331" s="214" t="s">
        <v>716</v>
      </c>
      <c r="G331" s="212"/>
      <c r="H331" s="215">
        <v>147.06</v>
      </c>
      <c r="I331" s="216"/>
      <c r="J331" s="212"/>
      <c r="K331" s="212"/>
      <c r="L331" s="217"/>
      <c r="M331" s="218"/>
      <c r="N331" s="219"/>
      <c r="O331" s="219"/>
      <c r="P331" s="219"/>
      <c r="Q331" s="219"/>
      <c r="R331" s="219"/>
      <c r="S331" s="219"/>
      <c r="T331" s="220"/>
      <c r="AT331" s="221" t="s">
        <v>140</v>
      </c>
      <c r="AU331" s="221" t="s">
        <v>81</v>
      </c>
      <c r="AV331" s="14" t="s">
        <v>81</v>
      </c>
      <c r="AW331" s="14" t="s">
        <v>34</v>
      </c>
      <c r="AX331" s="14" t="s">
        <v>72</v>
      </c>
      <c r="AY331" s="221" t="s">
        <v>130</v>
      </c>
    </row>
    <row r="332" spans="1:65" s="15" customFormat="1" ht="11.25">
      <c r="B332" s="222"/>
      <c r="C332" s="223"/>
      <c r="D332" s="202" t="s">
        <v>140</v>
      </c>
      <c r="E332" s="224" t="s">
        <v>19</v>
      </c>
      <c r="F332" s="225" t="s">
        <v>144</v>
      </c>
      <c r="G332" s="223"/>
      <c r="H332" s="226">
        <v>312.8</v>
      </c>
      <c r="I332" s="227"/>
      <c r="J332" s="223"/>
      <c r="K332" s="223"/>
      <c r="L332" s="228"/>
      <c r="M332" s="229"/>
      <c r="N332" s="230"/>
      <c r="O332" s="230"/>
      <c r="P332" s="230"/>
      <c r="Q332" s="230"/>
      <c r="R332" s="230"/>
      <c r="S332" s="230"/>
      <c r="T332" s="231"/>
      <c r="AT332" s="232" t="s">
        <v>140</v>
      </c>
      <c r="AU332" s="232" t="s">
        <v>81</v>
      </c>
      <c r="AV332" s="15" t="s">
        <v>136</v>
      </c>
      <c r="AW332" s="15" t="s">
        <v>34</v>
      </c>
      <c r="AX332" s="15" t="s">
        <v>79</v>
      </c>
      <c r="AY332" s="232" t="s">
        <v>130</v>
      </c>
    </row>
    <row r="333" spans="1:65" s="2" customFormat="1" ht="24.2" customHeight="1">
      <c r="A333" s="36"/>
      <c r="B333" s="37"/>
      <c r="C333" s="181" t="s">
        <v>354</v>
      </c>
      <c r="D333" s="181" t="s">
        <v>132</v>
      </c>
      <c r="E333" s="182" t="s">
        <v>725</v>
      </c>
      <c r="F333" s="183" t="s">
        <v>726</v>
      </c>
      <c r="G333" s="184" t="s">
        <v>162</v>
      </c>
      <c r="H333" s="185">
        <v>1.651</v>
      </c>
      <c r="I333" s="186"/>
      <c r="J333" s="187">
        <f>ROUND(I333*H333,2)</f>
        <v>0</v>
      </c>
      <c r="K333" s="188"/>
      <c r="L333" s="41"/>
      <c r="M333" s="189" t="s">
        <v>19</v>
      </c>
      <c r="N333" s="190" t="s">
        <v>43</v>
      </c>
      <c r="O333" s="66"/>
      <c r="P333" s="191">
        <f>O333*H333</f>
        <v>0</v>
      </c>
      <c r="Q333" s="191">
        <v>0</v>
      </c>
      <c r="R333" s="191">
        <f>Q333*H333</f>
        <v>0</v>
      </c>
      <c r="S333" s="191">
        <v>0</v>
      </c>
      <c r="T333" s="192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93" t="s">
        <v>136</v>
      </c>
      <c r="AT333" s="193" t="s">
        <v>132</v>
      </c>
      <c r="AU333" s="193" t="s">
        <v>81</v>
      </c>
      <c r="AY333" s="19" t="s">
        <v>130</v>
      </c>
      <c r="BE333" s="194">
        <f>IF(N333="základní",J333,0)</f>
        <v>0</v>
      </c>
      <c r="BF333" s="194">
        <f>IF(N333="snížená",J333,0)</f>
        <v>0</v>
      </c>
      <c r="BG333" s="194">
        <f>IF(N333="zákl. přenesená",J333,0)</f>
        <v>0</v>
      </c>
      <c r="BH333" s="194">
        <f>IF(N333="sníž. přenesená",J333,0)</f>
        <v>0</v>
      </c>
      <c r="BI333" s="194">
        <f>IF(N333="nulová",J333,0)</f>
        <v>0</v>
      </c>
      <c r="BJ333" s="19" t="s">
        <v>79</v>
      </c>
      <c r="BK333" s="194">
        <f>ROUND(I333*H333,2)</f>
        <v>0</v>
      </c>
      <c r="BL333" s="19" t="s">
        <v>136</v>
      </c>
      <c r="BM333" s="193" t="s">
        <v>727</v>
      </c>
    </row>
    <row r="334" spans="1:65" s="2" customFormat="1" ht="11.25">
      <c r="A334" s="36"/>
      <c r="B334" s="37"/>
      <c r="C334" s="38"/>
      <c r="D334" s="195" t="s">
        <v>138</v>
      </c>
      <c r="E334" s="38"/>
      <c r="F334" s="196" t="s">
        <v>728</v>
      </c>
      <c r="G334" s="38"/>
      <c r="H334" s="38"/>
      <c r="I334" s="197"/>
      <c r="J334" s="38"/>
      <c r="K334" s="38"/>
      <c r="L334" s="41"/>
      <c r="M334" s="198"/>
      <c r="N334" s="199"/>
      <c r="O334" s="66"/>
      <c r="P334" s="66"/>
      <c r="Q334" s="66"/>
      <c r="R334" s="66"/>
      <c r="S334" s="66"/>
      <c r="T334" s="67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9" t="s">
        <v>138</v>
      </c>
      <c r="AU334" s="19" t="s">
        <v>81</v>
      </c>
    </row>
    <row r="335" spans="1:65" s="13" customFormat="1" ht="11.25">
      <c r="B335" s="200"/>
      <c r="C335" s="201"/>
      <c r="D335" s="202" t="s">
        <v>140</v>
      </c>
      <c r="E335" s="203" t="s">
        <v>19</v>
      </c>
      <c r="F335" s="204" t="s">
        <v>560</v>
      </c>
      <c r="G335" s="201"/>
      <c r="H335" s="203" t="s">
        <v>19</v>
      </c>
      <c r="I335" s="205"/>
      <c r="J335" s="201"/>
      <c r="K335" s="201"/>
      <c r="L335" s="206"/>
      <c r="M335" s="207"/>
      <c r="N335" s="208"/>
      <c r="O335" s="208"/>
      <c r="P335" s="208"/>
      <c r="Q335" s="208"/>
      <c r="R335" s="208"/>
      <c r="S335" s="208"/>
      <c r="T335" s="209"/>
      <c r="AT335" s="210" t="s">
        <v>140</v>
      </c>
      <c r="AU335" s="210" t="s">
        <v>81</v>
      </c>
      <c r="AV335" s="13" t="s">
        <v>79</v>
      </c>
      <c r="AW335" s="13" t="s">
        <v>34</v>
      </c>
      <c r="AX335" s="13" t="s">
        <v>72</v>
      </c>
      <c r="AY335" s="210" t="s">
        <v>130</v>
      </c>
    </row>
    <row r="336" spans="1:65" s="13" customFormat="1" ht="11.25">
      <c r="B336" s="200"/>
      <c r="C336" s="201"/>
      <c r="D336" s="202" t="s">
        <v>140</v>
      </c>
      <c r="E336" s="203" t="s">
        <v>19</v>
      </c>
      <c r="F336" s="204" t="s">
        <v>729</v>
      </c>
      <c r="G336" s="201"/>
      <c r="H336" s="203" t="s">
        <v>19</v>
      </c>
      <c r="I336" s="205"/>
      <c r="J336" s="201"/>
      <c r="K336" s="201"/>
      <c r="L336" s="206"/>
      <c r="M336" s="207"/>
      <c r="N336" s="208"/>
      <c r="O336" s="208"/>
      <c r="P336" s="208"/>
      <c r="Q336" s="208"/>
      <c r="R336" s="208"/>
      <c r="S336" s="208"/>
      <c r="T336" s="209"/>
      <c r="AT336" s="210" t="s">
        <v>140</v>
      </c>
      <c r="AU336" s="210" t="s">
        <v>81</v>
      </c>
      <c r="AV336" s="13" t="s">
        <v>79</v>
      </c>
      <c r="AW336" s="13" t="s">
        <v>34</v>
      </c>
      <c r="AX336" s="13" t="s">
        <v>72</v>
      </c>
      <c r="AY336" s="210" t="s">
        <v>130</v>
      </c>
    </row>
    <row r="337" spans="1:65" s="14" customFormat="1" ht="11.25">
      <c r="B337" s="211"/>
      <c r="C337" s="212"/>
      <c r="D337" s="202" t="s">
        <v>140</v>
      </c>
      <c r="E337" s="213" t="s">
        <v>19</v>
      </c>
      <c r="F337" s="214" t="s">
        <v>730</v>
      </c>
      <c r="G337" s="212"/>
      <c r="H337" s="215">
        <v>1.651</v>
      </c>
      <c r="I337" s="216"/>
      <c r="J337" s="212"/>
      <c r="K337" s="212"/>
      <c r="L337" s="217"/>
      <c r="M337" s="218"/>
      <c r="N337" s="219"/>
      <c r="O337" s="219"/>
      <c r="P337" s="219"/>
      <c r="Q337" s="219"/>
      <c r="R337" s="219"/>
      <c r="S337" s="219"/>
      <c r="T337" s="220"/>
      <c r="AT337" s="221" t="s">
        <v>140</v>
      </c>
      <c r="AU337" s="221" t="s">
        <v>81</v>
      </c>
      <c r="AV337" s="14" t="s">
        <v>81</v>
      </c>
      <c r="AW337" s="14" t="s">
        <v>34</v>
      </c>
      <c r="AX337" s="14" t="s">
        <v>72</v>
      </c>
      <c r="AY337" s="221" t="s">
        <v>130</v>
      </c>
    </row>
    <row r="338" spans="1:65" s="15" customFormat="1" ht="11.25">
      <c r="B338" s="222"/>
      <c r="C338" s="223"/>
      <c r="D338" s="202" t="s">
        <v>140</v>
      </c>
      <c r="E338" s="224" t="s">
        <v>19</v>
      </c>
      <c r="F338" s="225" t="s">
        <v>144</v>
      </c>
      <c r="G338" s="223"/>
      <c r="H338" s="226">
        <v>1.651</v>
      </c>
      <c r="I338" s="227"/>
      <c r="J338" s="223"/>
      <c r="K338" s="223"/>
      <c r="L338" s="228"/>
      <c r="M338" s="229"/>
      <c r="N338" s="230"/>
      <c r="O338" s="230"/>
      <c r="P338" s="230"/>
      <c r="Q338" s="230"/>
      <c r="R338" s="230"/>
      <c r="S338" s="230"/>
      <c r="T338" s="231"/>
      <c r="AT338" s="232" t="s">
        <v>140</v>
      </c>
      <c r="AU338" s="232" t="s">
        <v>81</v>
      </c>
      <c r="AV338" s="15" t="s">
        <v>136</v>
      </c>
      <c r="AW338" s="15" t="s">
        <v>34</v>
      </c>
      <c r="AX338" s="15" t="s">
        <v>79</v>
      </c>
      <c r="AY338" s="232" t="s">
        <v>130</v>
      </c>
    </row>
    <row r="339" spans="1:65" s="2" customFormat="1" ht="24.2" customHeight="1">
      <c r="A339" s="36"/>
      <c r="B339" s="37"/>
      <c r="C339" s="181" t="s">
        <v>454</v>
      </c>
      <c r="D339" s="181" t="s">
        <v>132</v>
      </c>
      <c r="E339" s="182" t="s">
        <v>275</v>
      </c>
      <c r="F339" s="183" t="s">
        <v>276</v>
      </c>
      <c r="G339" s="184" t="s">
        <v>162</v>
      </c>
      <c r="H339" s="185">
        <v>312.8</v>
      </c>
      <c r="I339" s="186"/>
      <c r="J339" s="187">
        <f>ROUND(I339*H339,2)</f>
        <v>0</v>
      </c>
      <c r="K339" s="188"/>
      <c r="L339" s="41"/>
      <c r="M339" s="189" t="s">
        <v>19</v>
      </c>
      <c r="N339" s="190" t="s">
        <v>43</v>
      </c>
      <c r="O339" s="66"/>
      <c r="P339" s="191">
        <f>O339*H339</f>
        <v>0</v>
      </c>
      <c r="Q339" s="191">
        <v>0</v>
      </c>
      <c r="R339" s="191">
        <f>Q339*H339</f>
        <v>0</v>
      </c>
      <c r="S339" s="191">
        <v>0</v>
      </c>
      <c r="T339" s="192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193" t="s">
        <v>136</v>
      </c>
      <c r="AT339" s="193" t="s">
        <v>132</v>
      </c>
      <c r="AU339" s="193" t="s">
        <v>81</v>
      </c>
      <c r="AY339" s="19" t="s">
        <v>130</v>
      </c>
      <c r="BE339" s="194">
        <f>IF(N339="základní",J339,0)</f>
        <v>0</v>
      </c>
      <c r="BF339" s="194">
        <f>IF(N339="snížená",J339,0)</f>
        <v>0</v>
      </c>
      <c r="BG339" s="194">
        <f>IF(N339="zákl. přenesená",J339,0)</f>
        <v>0</v>
      </c>
      <c r="BH339" s="194">
        <f>IF(N339="sníž. přenesená",J339,0)</f>
        <v>0</v>
      </c>
      <c r="BI339" s="194">
        <f>IF(N339="nulová",J339,0)</f>
        <v>0</v>
      </c>
      <c r="BJ339" s="19" t="s">
        <v>79</v>
      </c>
      <c r="BK339" s="194">
        <f>ROUND(I339*H339,2)</f>
        <v>0</v>
      </c>
      <c r="BL339" s="19" t="s">
        <v>136</v>
      </c>
      <c r="BM339" s="193" t="s">
        <v>731</v>
      </c>
    </row>
    <row r="340" spans="1:65" s="2" customFormat="1" ht="11.25">
      <c r="A340" s="36"/>
      <c r="B340" s="37"/>
      <c r="C340" s="38"/>
      <c r="D340" s="195" t="s">
        <v>138</v>
      </c>
      <c r="E340" s="38"/>
      <c r="F340" s="196" t="s">
        <v>278</v>
      </c>
      <c r="G340" s="38"/>
      <c r="H340" s="38"/>
      <c r="I340" s="197"/>
      <c r="J340" s="38"/>
      <c r="K340" s="38"/>
      <c r="L340" s="41"/>
      <c r="M340" s="198"/>
      <c r="N340" s="199"/>
      <c r="O340" s="66"/>
      <c r="P340" s="66"/>
      <c r="Q340" s="66"/>
      <c r="R340" s="66"/>
      <c r="S340" s="66"/>
      <c r="T340" s="67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9" t="s">
        <v>138</v>
      </c>
      <c r="AU340" s="19" t="s">
        <v>81</v>
      </c>
    </row>
    <row r="341" spans="1:65" s="13" customFormat="1" ht="11.25">
      <c r="B341" s="200"/>
      <c r="C341" s="201"/>
      <c r="D341" s="202" t="s">
        <v>140</v>
      </c>
      <c r="E341" s="203" t="s">
        <v>19</v>
      </c>
      <c r="F341" s="204" t="s">
        <v>560</v>
      </c>
      <c r="G341" s="201"/>
      <c r="H341" s="203" t="s">
        <v>19</v>
      </c>
      <c r="I341" s="205"/>
      <c r="J341" s="201"/>
      <c r="K341" s="201"/>
      <c r="L341" s="206"/>
      <c r="M341" s="207"/>
      <c r="N341" s="208"/>
      <c r="O341" s="208"/>
      <c r="P341" s="208"/>
      <c r="Q341" s="208"/>
      <c r="R341" s="208"/>
      <c r="S341" s="208"/>
      <c r="T341" s="209"/>
      <c r="AT341" s="210" t="s">
        <v>140</v>
      </c>
      <c r="AU341" s="210" t="s">
        <v>81</v>
      </c>
      <c r="AV341" s="13" t="s">
        <v>79</v>
      </c>
      <c r="AW341" s="13" t="s">
        <v>34</v>
      </c>
      <c r="AX341" s="13" t="s">
        <v>72</v>
      </c>
      <c r="AY341" s="210" t="s">
        <v>130</v>
      </c>
    </row>
    <row r="342" spans="1:65" s="13" customFormat="1" ht="11.25">
      <c r="B342" s="200"/>
      <c r="C342" s="201"/>
      <c r="D342" s="202" t="s">
        <v>140</v>
      </c>
      <c r="E342" s="203" t="s">
        <v>19</v>
      </c>
      <c r="F342" s="204" t="s">
        <v>279</v>
      </c>
      <c r="G342" s="201"/>
      <c r="H342" s="203" t="s">
        <v>19</v>
      </c>
      <c r="I342" s="205"/>
      <c r="J342" s="201"/>
      <c r="K342" s="201"/>
      <c r="L342" s="206"/>
      <c r="M342" s="207"/>
      <c r="N342" s="208"/>
      <c r="O342" s="208"/>
      <c r="P342" s="208"/>
      <c r="Q342" s="208"/>
      <c r="R342" s="208"/>
      <c r="S342" s="208"/>
      <c r="T342" s="209"/>
      <c r="AT342" s="210" t="s">
        <v>140</v>
      </c>
      <c r="AU342" s="210" t="s">
        <v>81</v>
      </c>
      <c r="AV342" s="13" t="s">
        <v>79</v>
      </c>
      <c r="AW342" s="13" t="s">
        <v>34</v>
      </c>
      <c r="AX342" s="13" t="s">
        <v>72</v>
      </c>
      <c r="AY342" s="210" t="s">
        <v>130</v>
      </c>
    </row>
    <row r="343" spans="1:65" s="14" customFormat="1" ht="11.25">
      <c r="B343" s="211"/>
      <c r="C343" s="212"/>
      <c r="D343" s="202" t="s">
        <v>140</v>
      </c>
      <c r="E343" s="213" t="s">
        <v>19</v>
      </c>
      <c r="F343" s="214" t="s">
        <v>732</v>
      </c>
      <c r="G343" s="212"/>
      <c r="H343" s="215">
        <v>312.8</v>
      </c>
      <c r="I343" s="216"/>
      <c r="J343" s="212"/>
      <c r="K343" s="212"/>
      <c r="L343" s="217"/>
      <c r="M343" s="218"/>
      <c r="N343" s="219"/>
      <c r="O343" s="219"/>
      <c r="P343" s="219"/>
      <c r="Q343" s="219"/>
      <c r="R343" s="219"/>
      <c r="S343" s="219"/>
      <c r="T343" s="220"/>
      <c r="AT343" s="221" t="s">
        <v>140</v>
      </c>
      <c r="AU343" s="221" t="s">
        <v>81</v>
      </c>
      <c r="AV343" s="14" t="s">
        <v>81</v>
      </c>
      <c r="AW343" s="14" t="s">
        <v>34</v>
      </c>
      <c r="AX343" s="14" t="s">
        <v>72</v>
      </c>
      <c r="AY343" s="221" t="s">
        <v>130</v>
      </c>
    </row>
    <row r="344" spans="1:65" s="15" customFormat="1" ht="11.25">
      <c r="B344" s="222"/>
      <c r="C344" s="223"/>
      <c r="D344" s="202" t="s">
        <v>140</v>
      </c>
      <c r="E344" s="224" t="s">
        <v>19</v>
      </c>
      <c r="F344" s="225" t="s">
        <v>144</v>
      </c>
      <c r="G344" s="223"/>
      <c r="H344" s="226">
        <v>312.8</v>
      </c>
      <c r="I344" s="227"/>
      <c r="J344" s="223"/>
      <c r="K344" s="223"/>
      <c r="L344" s="228"/>
      <c r="M344" s="229"/>
      <c r="N344" s="230"/>
      <c r="O344" s="230"/>
      <c r="P344" s="230"/>
      <c r="Q344" s="230"/>
      <c r="R344" s="230"/>
      <c r="S344" s="230"/>
      <c r="T344" s="231"/>
      <c r="AT344" s="232" t="s">
        <v>140</v>
      </c>
      <c r="AU344" s="232" t="s">
        <v>81</v>
      </c>
      <c r="AV344" s="15" t="s">
        <v>136</v>
      </c>
      <c r="AW344" s="15" t="s">
        <v>34</v>
      </c>
      <c r="AX344" s="15" t="s">
        <v>79</v>
      </c>
      <c r="AY344" s="232" t="s">
        <v>130</v>
      </c>
    </row>
    <row r="345" spans="1:65" s="2" customFormat="1" ht="24.2" customHeight="1">
      <c r="A345" s="36"/>
      <c r="B345" s="37"/>
      <c r="C345" s="181" t="s">
        <v>733</v>
      </c>
      <c r="D345" s="181" t="s">
        <v>132</v>
      </c>
      <c r="E345" s="182" t="s">
        <v>284</v>
      </c>
      <c r="F345" s="183" t="s">
        <v>285</v>
      </c>
      <c r="G345" s="184" t="s">
        <v>286</v>
      </c>
      <c r="H345" s="185">
        <v>347.29899999999998</v>
      </c>
      <c r="I345" s="186"/>
      <c r="J345" s="187">
        <f>ROUND(I345*H345,2)</f>
        <v>0</v>
      </c>
      <c r="K345" s="188"/>
      <c r="L345" s="41"/>
      <c r="M345" s="189" t="s">
        <v>19</v>
      </c>
      <c r="N345" s="190" t="s">
        <v>43</v>
      </c>
      <c r="O345" s="66"/>
      <c r="P345" s="191">
        <f>O345*H345</f>
        <v>0</v>
      </c>
      <c r="Q345" s="191">
        <v>0</v>
      </c>
      <c r="R345" s="191">
        <f>Q345*H345</f>
        <v>0</v>
      </c>
      <c r="S345" s="191">
        <v>0</v>
      </c>
      <c r="T345" s="192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193" t="s">
        <v>136</v>
      </c>
      <c r="AT345" s="193" t="s">
        <v>132</v>
      </c>
      <c r="AU345" s="193" t="s">
        <v>81</v>
      </c>
      <c r="AY345" s="19" t="s">
        <v>130</v>
      </c>
      <c r="BE345" s="194">
        <f>IF(N345="základní",J345,0)</f>
        <v>0</v>
      </c>
      <c r="BF345" s="194">
        <f>IF(N345="snížená",J345,0)</f>
        <v>0</v>
      </c>
      <c r="BG345" s="194">
        <f>IF(N345="zákl. přenesená",J345,0)</f>
        <v>0</v>
      </c>
      <c r="BH345" s="194">
        <f>IF(N345="sníž. přenesená",J345,0)</f>
        <v>0</v>
      </c>
      <c r="BI345" s="194">
        <f>IF(N345="nulová",J345,0)</f>
        <v>0</v>
      </c>
      <c r="BJ345" s="19" t="s">
        <v>79</v>
      </c>
      <c r="BK345" s="194">
        <f>ROUND(I345*H345,2)</f>
        <v>0</v>
      </c>
      <c r="BL345" s="19" t="s">
        <v>136</v>
      </c>
      <c r="BM345" s="193" t="s">
        <v>734</v>
      </c>
    </row>
    <row r="346" spans="1:65" s="2" customFormat="1" ht="11.25">
      <c r="A346" s="36"/>
      <c r="B346" s="37"/>
      <c r="C346" s="38"/>
      <c r="D346" s="195" t="s">
        <v>138</v>
      </c>
      <c r="E346" s="38"/>
      <c r="F346" s="196" t="s">
        <v>288</v>
      </c>
      <c r="G346" s="38"/>
      <c r="H346" s="38"/>
      <c r="I346" s="197"/>
      <c r="J346" s="38"/>
      <c r="K346" s="38"/>
      <c r="L346" s="41"/>
      <c r="M346" s="198"/>
      <c r="N346" s="199"/>
      <c r="O346" s="66"/>
      <c r="P346" s="66"/>
      <c r="Q346" s="66"/>
      <c r="R346" s="66"/>
      <c r="S346" s="66"/>
      <c r="T346" s="67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9" t="s">
        <v>138</v>
      </c>
      <c r="AU346" s="19" t="s">
        <v>81</v>
      </c>
    </row>
    <row r="347" spans="1:65" s="13" customFormat="1" ht="11.25">
      <c r="B347" s="200"/>
      <c r="C347" s="201"/>
      <c r="D347" s="202" t="s">
        <v>140</v>
      </c>
      <c r="E347" s="203" t="s">
        <v>19</v>
      </c>
      <c r="F347" s="204" t="s">
        <v>560</v>
      </c>
      <c r="G347" s="201"/>
      <c r="H347" s="203" t="s">
        <v>19</v>
      </c>
      <c r="I347" s="205"/>
      <c r="J347" s="201"/>
      <c r="K347" s="201"/>
      <c r="L347" s="206"/>
      <c r="M347" s="207"/>
      <c r="N347" s="208"/>
      <c r="O347" s="208"/>
      <c r="P347" s="208"/>
      <c r="Q347" s="208"/>
      <c r="R347" s="208"/>
      <c r="S347" s="208"/>
      <c r="T347" s="209"/>
      <c r="AT347" s="210" t="s">
        <v>140</v>
      </c>
      <c r="AU347" s="210" t="s">
        <v>81</v>
      </c>
      <c r="AV347" s="13" t="s">
        <v>79</v>
      </c>
      <c r="AW347" s="13" t="s">
        <v>34</v>
      </c>
      <c r="AX347" s="13" t="s">
        <v>72</v>
      </c>
      <c r="AY347" s="210" t="s">
        <v>130</v>
      </c>
    </row>
    <row r="348" spans="1:65" s="13" customFormat="1" ht="11.25">
      <c r="B348" s="200"/>
      <c r="C348" s="201"/>
      <c r="D348" s="202" t="s">
        <v>140</v>
      </c>
      <c r="E348" s="203" t="s">
        <v>19</v>
      </c>
      <c r="F348" s="204" t="s">
        <v>289</v>
      </c>
      <c r="G348" s="201"/>
      <c r="H348" s="203" t="s">
        <v>19</v>
      </c>
      <c r="I348" s="205"/>
      <c r="J348" s="201"/>
      <c r="K348" s="201"/>
      <c r="L348" s="206"/>
      <c r="M348" s="207"/>
      <c r="N348" s="208"/>
      <c r="O348" s="208"/>
      <c r="P348" s="208"/>
      <c r="Q348" s="208"/>
      <c r="R348" s="208"/>
      <c r="S348" s="208"/>
      <c r="T348" s="209"/>
      <c r="AT348" s="210" t="s">
        <v>140</v>
      </c>
      <c r="AU348" s="210" t="s">
        <v>81</v>
      </c>
      <c r="AV348" s="13" t="s">
        <v>79</v>
      </c>
      <c r="AW348" s="13" t="s">
        <v>34</v>
      </c>
      <c r="AX348" s="13" t="s">
        <v>72</v>
      </c>
      <c r="AY348" s="210" t="s">
        <v>130</v>
      </c>
    </row>
    <row r="349" spans="1:65" s="14" customFormat="1" ht="11.25">
      <c r="B349" s="211"/>
      <c r="C349" s="212"/>
      <c r="D349" s="202" t="s">
        <v>140</v>
      </c>
      <c r="E349" s="213" t="s">
        <v>19</v>
      </c>
      <c r="F349" s="214" t="s">
        <v>735</v>
      </c>
      <c r="G349" s="212"/>
      <c r="H349" s="215">
        <v>347.29899999999998</v>
      </c>
      <c r="I349" s="216"/>
      <c r="J349" s="212"/>
      <c r="K349" s="212"/>
      <c r="L349" s="217"/>
      <c r="M349" s="218"/>
      <c r="N349" s="219"/>
      <c r="O349" s="219"/>
      <c r="P349" s="219"/>
      <c r="Q349" s="219"/>
      <c r="R349" s="219"/>
      <c r="S349" s="219"/>
      <c r="T349" s="220"/>
      <c r="AT349" s="221" t="s">
        <v>140</v>
      </c>
      <c r="AU349" s="221" t="s">
        <v>81</v>
      </c>
      <c r="AV349" s="14" t="s">
        <v>81</v>
      </c>
      <c r="AW349" s="14" t="s">
        <v>34</v>
      </c>
      <c r="AX349" s="14" t="s">
        <v>72</v>
      </c>
      <c r="AY349" s="221" t="s">
        <v>130</v>
      </c>
    </row>
    <row r="350" spans="1:65" s="15" customFormat="1" ht="11.25">
      <c r="B350" s="222"/>
      <c r="C350" s="223"/>
      <c r="D350" s="202" t="s">
        <v>140</v>
      </c>
      <c r="E350" s="224" t="s">
        <v>19</v>
      </c>
      <c r="F350" s="225" t="s">
        <v>144</v>
      </c>
      <c r="G350" s="223"/>
      <c r="H350" s="226">
        <v>347.29899999999998</v>
      </c>
      <c r="I350" s="227"/>
      <c r="J350" s="223"/>
      <c r="K350" s="223"/>
      <c r="L350" s="228"/>
      <c r="M350" s="229"/>
      <c r="N350" s="230"/>
      <c r="O350" s="230"/>
      <c r="P350" s="230"/>
      <c r="Q350" s="230"/>
      <c r="R350" s="230"/>
      <c r="S350" s="230"/>
      <c r="T350" s="231"/>
      <c r="AT350" s="232" t="s">
        <v>140</v>
      </c>
      <c r="AU350" s="232" t="s">
        <v>81</v>
      </c>
      <c r="AV350" s="15" t="s">
        <v>136</v>
      </c>
      <c r="AW350" s="15" t="s">
        <v>34</v>
      </c>
      <c r="AX350" s="15" t="s">
        <v>79</v>
      </c>
      <c r="AY350" s="232" t="s">
        <v>130</v>
      </c>
    </row>
    <row r="351" spans="1:65" s="2" customFormat="1" ht="24.2" customHeight="1">
      <c r="A351" s="36"/>
      <c r="B351" s="37"/>
      <c r="C351" s="181" t="s">
        <v>736</v>
      </c>
      <c r="D351" s="181" t="s">
        <v>132</v>
      </c>
      <c r="E351" s="182" t="s">
        <v>292</v>
      </c>
      <c r="F351" s="183" t="s">
        <v>293</v>
      </c>
      <c r="G351" s="184" t="s">
        <v>162</v>
      </c>
      <c r="H351" s="185">
        <v>185.18</v>
      </c>
      <c r="I351" s="186"/>
      <c r="J351" s="187">
        <f>ROUND(I351*H351,2)</f>
        <v>0</v>
      </c>
      <c r="K351" s="188"/>
      <c r="L351" s="41"/>
      <c r="M351" s="189" t="s">
        <v>19</v>
      </c>
      <c r="N351" s="190" t="s">
        <v>43</v>
      </c>
      <c r="O351" s="66"/>
      <c r="P351" s="191">
        <f>O351*H351</f>
        <v>0</v>
      </c>
      <c r="Q351" s="191">
        <v>0</v>
      </c>
      <c r="R351" s="191">
        <f>Q351*H351</f>
        <v>0</v>
      </c>
      <c r="S351" s="191">
        <v>0</v>
      </c>
      <c r="T351" s="192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93" t="s">
        <v>136</v>
      </c>
      <c r="AT351" s="193" t="s">
        <v>132</v>
      </c>
      <c r="AU351" s="193" t="s">
        <v>81</v>
      </c>
      <c r="AY351" s="19" t="s">
        <v>130</v>
      </c>
      <c r="BE351" s="194">
        <f>IF(N351="základní",J351,0)</f>
        <v>0</v>
      </c>
      <c r="BF351" s="194">
        <f>IF(N351="snížená",J351,0)</f>
        <v>0</v>
      </c>
      <c r="BG351" s="194">
        <f>IF(N351="zákl. přenesená",J351,0)</f>
        <v>0</v>
      </c>
      <c r="BH351" s="194">
        <f>IF(N351="sníž. přenesená",J351,0)</f>
        <v>0</v>
      </c>
      <c r="BI351" s="194">
        <f>IF(N351="nulová",J351,0)</f>
        <v>0</v>
      </c>
      <c r="BJ351" s="19" t="s">
        <v>79</v>
      </c>
      <c r="BK351" s="194">
        <f>ROUND(I351*H351,2)</f>
        <v>0</v>
      </c>
      <c r="BL351" s="19" t="s">
        <v>136</v>
      </c>
      <c r="BM351" s="193" t="s">
        <v>737</v>
      </c>
    </row>
    <row r="352" spans="1:65" s="2" customFormat="1" ht="11.25">
      <c r="A352" s="36"/>
      <c r="B352" s="37"/>
      <c r="C352" s="38"/>
      <c r="D352" s="195" t="s">
        <v>138</v>
      </c>
      <c r="E352" s="38"/>
      <c r="F352" s="196" t="s">
        <v>295</v>
      </c>
      <c r="G352" s="38"/>
      <c r="H352" s="38"/>
      <c r="I352" s="197"/>
      <c r="J352" s="38"/>
      <c r="K352" s="38"/>
      <c r="L352" s="41"/>
      <c r="M352" s="198"/>
      <c r="N352" s="199"/>
      <c r="O352" s="66"/>
      <c r="P352" s="66"/>
      <c r="Q352" s="66"/>
      <c r="R352" s="66"/>
      <c r="S352" s="66"/>
      <c r="T352" s="67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9" t="s">
        <v>138</v>
      </c>
      <c r="AU352" s="19" t="s">
        <v>81</v>
      </c>
    </row>
    <row r="353" spans="2:51" s="13" customFormat="1" ht="11.25">
      <c r="B353" s="200"/>
      <c r="C353" s="201"/>
      <c r="D353" s="202" t="s">
        <v>140</v>
      </c>
      <c r="E353" s="203" t="s">
        <v>19</v>
      </c>
      <c r="F353" s="204" t="s">
        <v>560</v>
      </c>
      <c r="G353" s="201"/>
      <c r="H353" s="203" t="s">
        <v>19</v>
      </c>
      <c r="I353" s="205"/>
      <c r="J353" s="201"/>
      <c r="K353" s="201"/>
      <c r="L353" s="206"/>
      <c r="M353" s="207"/>
      <c r="N353" s="208"/>
      <c r="O353" s="208"/>
      <c r="P353" s="208"/>
      <c r="Q353" s="208"/>
      <c r="R353" s="208"/>
      <c r="S353" s="208"/>
      <c r="T353" s="209"/>
      <c r="AT353" s="210" t="s">
        <v>140</v>
      </c>
      <c r="AU353" s="210" t="s">
        <v>81</v>
      </c>
      <c r="AV353" s="13" t="s">
        <v>79</v>
      </c>
      <c r="AW353" s="13" t="s">
        <v>34</v>
      </c>
      <c r="AX353" s="13" t="s">
        <v>72</v>
      </c>
      <c r="AY353" s="210" t="s">
        <v>130</v>
      </c>
    </row>
    <row r="354" spans="2:51" s="13" customFormat="1" ht="11.25">
      <c r="B354" s="200"/>
      <c r="C354" s="201"/>
      <c r="D354" s="202" t="s">
        <v>140</v>
      </c>
      <c r="E354" s="203" t="s">
        <v>19</v>
      </c>
      <c r="F354" s="204" t="s">
        <v>296</v>
      </c>
      <c r="G354" s="201"/>
      <c r="H354" s="203" t="s">
        <v>19</v>
      </c>
      <c r="I354" s="205"/>
      <c r="J354" s="201"/>
      <c r="K354" s="201"/>
      <c r="L354" s="206"/>
      <c r="M354" s="207"/>
      <c r="N354" s="208"/>
      <c r="O354" s="208"/>
      <c r="P354" s="208"/>
      <c r="Q354" s="208"/>
      <c r="R354" s="208"/>
      <c r="S354" s="208"/>
      <c r="T354" s="209"/>
      <c r="AT354" s="210" t="s">
        <v>140</v>
      </c>
      <c r="AU354" s="210" t="s">
        <v>81</v>
      </c>
      <c r="AV354" s="13" t="s">
        <v>79</v>
      </c>
      <c r="AW354" s="13" t="s">
        <v>34</v>
      </c>
      <c r="AX354" s="13" t="s">
        <v>72</v>
      </c>
      <c r="AY354" s="210" t="s">
        <v>130</v>
      </c>
    </row>
    <row r="355" spans="2:51" s="13" customFormat="1" ht="11.25">
      <c r="B355" s="200"/>
      <c r="C355" s="201"/>
      <c r="D355" s="202" t="s">
        <v>140</v>
      </c>
      <c r="E355" s="203" t="s">
        <v>19</v>
      </c>
      <c r="F355" s="204" t="s">
        <v>738</v>
      </c>
      <c r="G355" s="201"/>
      <c r="H355" s="203" t="s">
        <v>19</v>
      </c>
      <c r="I355" s="205"/>
      <c r="J355" s="201"/>
      <c r="K355" s="201"/>
      <c r="L355" s="206"/>
      <c r="M355" s="207"/>
      <c r="N355" s="208"/>
      <c r="O355" s="208"/>
      <c r="P355" s="208"/>
      <c r="Q355" s="208"/>
      <c r="R355" s="208"/>
      <c r="S355" s="208"/>
      <c r="T355" s="209"/>
      <c r="AT355" s="210" t="s">
        <v>140</v>
      </c>
      <c r="AU355" s="210" t="s">
        <v>81</v>
      </c>
      <c r="AV355" s="13" t="s">
        <v>79</v>
      </c>
      <c r="AW355" s="13" t="s">
        <v>34</v>
      </c>
      <c r="AX355" s="13" t="s">
        <v>72</v>
      </c>
      <c r="AY355" s="210" t="s">
        <v>130</v>
      </c>
    </row>
    <row r="356" spans="2:51" s="14" customFormat="1" ht="11.25">
      <c r="B356" s="211"/>
      <c r="C356" s="212"/>
      <c r="D356" s="202" t="s">
        <v>140</v>
      </c>
      <c r="E356" s="213" t="s">
        <v>19</v>
      </c>
      <c r="F356" s="214" t="s">
        <v>739</v>
      </c>
      <c r="G356" s="212"/>
      <c r="H356" s="215">
        <v>312.8</v>
      </c>
      <c r="I356" s="216"/>
      <c r="J356" s="212"/>
      <c r="K356" s="212"/>
      <c r="L356" s="217"/>
      <c r="M356" s="218"/>
      <c r="N356" s="219"/>
      <c r="O356" s="219"/>
      <c r="P356" s="219"/>
      <c r="Q356" s="219"/>
      <c r="R356" s="219"/>
      <c r="S356" s="219"/>
      <c r="T356" s="220"/>
      <c r="AT356" s="221" t="s">
        <v>140</v>
      </c>
      <c r="AU356" s="221" t="s">
        <v>81</v>
      </c>
      <c r="AV356" s="14" t="s">
        <v>81</v>
      </c>
      <c r="AW356" s="14" t="s">
        <v>34</v>
      </c>
      <c r="AX356" s="14" t="s">
        <v>72</v>
      </c>
      <c r="AY356" s="221" t="s">
        <v>130</v>
      </c>
    </row>
    <row r="357" spans="2:51" s="13" customFormat="1" ht="11.25">
      <c r="B357" s="200"/>
      <c r="C357" s="201"/>
      <c r="D357" s="202" t="s">
        <v>140</v>
      </c>
      <c r="E357" s="203" t="s">
        <v>19</v>
      </c>
      <c r="F357" s="204" t="s">
        <v>740</v>
      </c>
      <c r="G357" s="201"/>
      <c r="H357" s="203" t="s">
        <v>19</v>
      </c>
      <c r="I357" s="205"/>
      <c r="J357" s="201"/>
      <c r="K357" s="201"/>
      <c r="L357" s="206"/>
      <c r="M357" s="207"/>
      <c r="N357" s="208"/>
      <c r="O357" s="208"/>
      <c r="P357" s="208"/>
      <c r="Q357" s="208"/>
      <c r="R357" s="208"/>
      <c r="S357" s="208"/>
      <c r="T357" s="209"/>
      <c r="AT357" s="210" t="s">
        <v>140</v>
      </c>
      <c r="AU357" s="210" t="s">
        <v>81</v>
      </c>
      <c r="AV357" s="13" t="s">
        <v>79</v>
      </c>
      <c r="AW357" s="13" t="s">
        <v>34</v>
      </c>
      <c r="AX357" s="13" t="s">
        <v>72</v>
      </c>
      <c r="AY357" s="210" t="s">
        <v>130</v>
      </c>
    </row>
    <row r="358" spans="2:51" s="14" customFormat="1" ht="11.25">
      <c r="B358" s="211"/>
      <c r="C358" s="212"/>
      <c r="D358" s="202" t="s">
        <v>140</v>
      </c>
      <c r="E358" s="213" t="s">
        <v>19</v>
      </c>
      <c r="F358" s="214" t="s">
        <v>741</v>
      </c>
      <c r="G358" s="212"/>
      <c r="H358" s="215">
        <v>-72.17</v>
      </c>
      <c r="I358" s="216"/>
      <c r="J358" s="212"/>
      <c r="K358" s="212"/>
      <c r="L358" s="217"/>
      <c r="M358" s="218"/>
      <c r="N358" s="219"/>
      <c r="O358" s="219"/>
      <c r="P358" s="219"/>
      <c r="Q358" s="219"/>
      <c r="R358" s="219"/>
      <c r="S358" s="219"/>
      <c r="T358" s="220"/>
      <c r="AT358" s="221" t="s">
        <v>140</v>
      </c>
      <c r="AU358" s="221" t="s">
        <v>81</v>
      </c>
      <c r="AV358" s="14" t="s">
        <v>81</v>
      </c>
      <c r="AW358" s="14" t="s">
        <v>34</v>
      </c>
      <c r="AX358" s="14" t="s">
        <v>72</v>
      </c>
      <c r="AY358" s="221" t="s">
        <v>130</v>
      </c>
    </row>
    <row r="359" spans="2:51" s="14" customFormat="1" ht="11.25">
      <c r="B359" s="211"/>
      <c r="C359" s="212"/>
      <c r="D359" s="202" t="s">
        <v>140</v>
      </c>
      <c r="E359" s="213" t="s">
        <v>19</v>
      </c>
      <c r="F359" s="214" t="s">
        <v>742</v>
      </c>
      <c r="G359" s="212"/>
      <c r="H359" s="215">
        <v>-63.75</v>
      </c>
      <c r="I359" s="216"/>
      <c r="J359" s="212"/>
      <c r="K359" s="212"/>
      <c r="L359" s="217"/>
      <c r="M359" s="218"/>
      <c r="N359" s="219"/>
      <c r="O359" s="219"/>
      <c r="P359" s="219"/>
      <c r="Q359" s="219"/>
      <c r="R359" s="219"/>
      <c r="S359" s="219"/>
      <c r="T359" s="220"/>
      <c r="AT359" s="221" t="s">
        <v>140</v>
      </c>
      <c r="AU359" s="221" t="s">
        <v>81</v>
      </c>
      <c r="AV359" s="14" t="s">
        <v>81</v>
      </c>
      <c r="AW359" s="14" t="s">
        <v>34</v>
      </c>
      <c r="AX359" s="14" t="s">
        <v>72</v>
      </c>
      <c r="AY359" s="221" t="s">
        <v>130</v>
      </c>
    </row>
    <row r="360" spans="2:51" s="14" customFormat="1" ht="11.25">
      <c r="B360" s="211"/>
      <c r="C360" s="212"/>
      <c r="D360" s="202" t="s">
        <v>140</v>
      </c>
      <c r="E360" s="213" t="s">
        <v>19</v>
      </c>
      <c r="F360" s="214" t="s">
        <v>743</v>
      </c>
      <c r="G360" s="212"/>
      <c r="H360" s="215">
        <v>-16.5</v>
      </c>
      <c r="I360" s="216"/>
      <c r="J360" s="212"/>
      <c r="K360" s="212"/>
      <c r="L360" s="217"/>
      <c r="M360" s="218"/>
      <c r="N360" s="219"/>
      <c r="O360" s="219"/>
      <c r="P360" s="219"/>
      <c r="Q360" s="219"/>
      <c r="R360" s="219"/>
      <c r="S360" s="219"/>
      <c r="T360" s="220"/>
      <c r="AT360" s="221" t="s">
        <v>140</v>
      </c>
      <c r="AU360" s="221" t="s">
        <v>81</v>
      </c>
      <c r="AV360" s="14" t="s">
        <v>81</v>
      </c>
      <c r="AW360" s="14" t="s">
        <v>34</v>
      </c>
      <c r="AX360" s="14" t="s">
        <v>72</v>
      </c>
      <c r="AY360" s="221" t="s">
        <v>130</v>
      </c>
    </row>
    <row r="361" spans="2:51" s="13" customFormat="1" ht="11.25">
      <c r="B361" s="200"/>
      <c r="C361" s="201"/>
      <c r="D361" s="202" t="s">
        <v>140</v>
      </c>
      <c r="E361" s="203" t="s">
        <v>19</v>
      </c>
      <c r="F361" s="204" t="s">
        <v>744</v>
      </c>
      <c r="G361" s="201"/>
      <c r="H361" s="203" t="s">
        <v>19</v>
      </c>
      <c r="I361" s="205"/>
      <c r="J361" s="201"/>
      <c r="K361" s="201"/>
      <c r="L361" s="206"/>
      <c r="M361" s="207"/>
      <c r="N361" s="208"/>
      <c r="O361" s="208"/>
      <c r="P361" s="208"/>
      <c r="Q361" s="208"/>
      <c r="R361" s="208"/>
      <c r="S361" s="208"/>
      <c r="T361" s="209"/>
      <c r="AT361" s="210" t="s">
        <v>140</v>
      </c>
      <c r="AU361" s="210" t="s">
        <v>81</v>
      </c>
      <c r="AV361" s="13" t="s">
        <v>79</v>
      </c>
      <c r="AW361" s="13" t="s">
        <v>34</v>
      </c>
      <c r="AX361" s="13" t="s">
        <v>72</v>
      </c>
      <c r="AY361" s="210" t="s">
        <v>130</v>
      </c>
    </row>
    <row r="362" spans="2:51" s="14" customFormat="1" ht="11.25">
      <c r="B362" s="211"/>
      <c r="C362" s="212"/>
      <c r="D362" s="202" t="s">
        <v>140</v>
      </c>
      <c r="E362" s="213" t="s">
        <v>19</v>
      </c>
      <c r="F362" s="214" t="s">
        <v>745</v>
      </c>
      <c r="G362" s="212"/>
      <c r="H362" s="215">
        <v>2.96</v>
      </c>
      <c r="I362" s="216"/>
      <c r="J362" s="212"/>
      <c r="K362" s="212"/>
      <c r="L362" s="217"/>
      <c r="M362" s="218"/>
      <c r="N362" s="219"/>
      <c r="O362" s="219"/>
      <c r="P362" s="219"/>
      <c r="Q362" s="219"/>
      <c r="R362" s="219"/>
      <c r="S362" s="219"/>
      <c r="T362" s="220"/>
      <c r="AT362" s="221" t="s">
        <v>140</v>
      </c>
      <c r="AU362" s="221" t="s">
        <v>81</v>
      </c>
      <c r="AV362" s="14" t="s">
        <v>81</v>
      </c>
      <c r="AW362" s="14" t="s">
        <v>34</v>
      </c>
      <c r="AX362" s="14" t="s">
        <v>72</v>
      </c>
      <c r="AY362" s="221" t="s">
        <v>130</v>
      </c>
    </row>
    <row r="363" spans="2:51" s="13" customFormat="1" ht="11.25">
      <c r="B363" s="200"/>
      <c r="C363" s="201"/>
      <c r="D363" s="202" t="s">
        <v>140</v>
      </c>
      <c r="E363" s="203" t="s">
        <v>19</v>
      </c>
      <c r="F363" s="204" t="s">
        <v>746</v>
      </c>
      <c r="G363" s="201"/>
      <c r="H363" s="203" t="s">
        <v>19</v>
      </c>
      <c r="I363" s="205"/>
      <c r="J363" s="201"/>
      <c r="K363" s="201"/>
      <c r="L363" s="206"/>
      <c r="M363" s="207"/>
      <c r="N363" s="208"/>
      <c r="O363" s="208"/>
      <c r="P363" s="208"/>
      <c r="Q363" s="208"/>
      <c r="R363" s="208"/>
      <c r="S363" s="208"/>
      <c r="T363" s="209"/>
      <c r="AT363" s="210" t="s">
        <v>140</v>
      </c>
      <c r="AU363" s="210" t="s">
        <v>81</v>
      </c>
      <c r="AV363" s="13" t="s">
        <v>79</v>
      </c>
      <c r="AW363" s="13" t="s">
        <v>34</v>
      </c>
      <c r="AX363" s="13" t="s">
        <v>72</v>
      </c>
      <c r="AY363" s="210" t="s">
        <v>130</v>
      </c>
    </row>
    <row r="364" spans="2:51" s="14" customFormat="1" ht="11.25">
      <c r="B364" s="211"/>
      <c r="C364" s="212"/>
      <c r="D364" s="202" t="s">
        <v>140</v>
      </c>
      <c r="E364" s="213" t="s">
        <v>19</v>
      </c>
      <c r="F364" s="214" t="s">
        <v>582</v>
      </c>
      <c r="G364" s="212"/>
      <c r="H364" s="215">
        <v>2.4</v>
      </c>
      <c r="I364" s="216"/>
      <c r="J364" s="212"/>
      <c r="K364" s="212"/>
      <c r="L364" s="217"/>
      <c r="M364" s="218"/>
      <c r="N364" s="219"/>
      <c r="O364" s="219"/>
      <c r="P364" s="219"/>
      <c r="Q364" s="219"/>
      <c r="R364" s="219"/>
      <c r="S364" s="219"/>
      <c r="T364" s="220"/>
      <c r="AT364" s="221" t="s">
        <v>140</v>
      </c>
      <c r="AU364" s="221" t="s">
        <v>81</v>
      </c>
      <c r="AV364" s="14" t="s">
        <v>81</v>
      </c>
      <c r="AW364" s="14" t="s">
        <v>34</v>
      </c>
      <c r="AX364" s="14" t="s">
        <v>72</v>
      </c>
      <c r="AY364" s="221" t="s">
        <v>130</v>
      </c>
    </row>
    <row r="365" spans="2:51" s="16" customFormat="1" ht="11.25">
      <c r="B365" s="233"/>
      <c r="C365" s="234"/>
      <c r="D365" s="202" t="s">
        <v>140</v>
      </c>
      <c r="E365" s="235" t="s">
        <v>19</v>
      </c>
      <c r="F365" s="236" t="s">
        <v>177</v>
      </c>
      <c r="G365" s="234"/>
      <c r="H365" s="237">
        <v>165.74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AT365" s="243" t="s">
        <v>140</v>
      </c>
      <c r="AU365" s="243" t="s">
        <v>81</v>
      </c>
      <c r="AV365" s="16" t="s">
        <v>151</v>
      </c>
      <c r="AW365" s="16" t="s">
        <v>34</v>
      </c>
      <c r="AX365" s="16" t="s">
        <v>72</v>
      </c>
      <c r="AY365" s="243" t="s">
        <v>130</v>
      </c>
    </row>
    <row r="366" spans="2:51" s="13" customFormat="1" ht="11.25">
      <c r="B366" s="200"/>
      <c r="C366" s="201"/>
      <c r="D366" s="202" t="s">
        <v>140</v>
      </c>
      <c r="E366" s="203" t="s">
        <v>19</v>
      </c>
      <c r="F366" s="204" t="s">
        <v>747</v>
      </c>
      <c r="G366" s="201"/>
      <c r="H366" s="203" t="s">
        <v>19</v>
      </c>
      <c r="I366" s="205"/>
      <c r="J366" s="201"/>
      <c r="K366" s="201"/>
      <c r="L366" s="206"/>
      <c r="M366" s="207"/>
      <c r="N366" s="208"/>
      <c r="O366" s="208"/>
      <c r="P366" s="208"/>
      <c r="Q366" s="208"/>
      <c r="R366" s="208"/>
      <c r="S366" s="208"/>
      <c r="T366" s="209"/>
      <c r="AT366" s="210" t="s">
        <v>140</v>
      </c>
      <c r="AU366" s="210" t="s">
        <v>81</v>
      </c>
      <c r="AV366" s="13" t="s">
        <v>79</v>
      </c>
      <c r="AW366" s="13" t="s">
        <v>34</v>
      </c>
      <c r="AX366" s="13" t="s">
        <v>72</v>
      </c>
      <c r="AY366" s="210" t="s">
        <v>130</v>
      </c>
    </row>
    <row r="367" spans="2:51" s="14" customFormat="1" ht="11.25">
      <c r="B367" s="211"/>
      <c r="C367" s="212"/>
      <c r="D367" s="202" t="s">
        <v>140</v>
      </c>
      <c r="E367" s="213" t="s">
        <v>19</v>
      </c>
      <c r="F367" s="214" t="s">
        <v>748</v>
      </c>
      <c r="G367" s="212"/>
      <c r="H367" s="215">
        <v>8.0640000000000001</v>
      </c>
      <c r="I367" s="216"/>
      <c r="J367" s="212"/>
      <c r="K367" s="212"/>
      <c r="L367" s="217"/>
      <c r="M367" s="218"/>
      <c r="N367" s="219"/>
      <c r="O367" s="219"/>
      <c r="P367" s="219"/>
      <c r="Q367" s="219"/>
      <c r="R367" s="219"/>
      <c r="S367" s="219"/>
      <c r="T367" s="220"/>
      <c r="AT367" s="221" t="s">
        <v>140</v>
      </c>
      <c r="AU367" s="221" t="s">
        <v>81</v>
      </c>
      <c r="AV367" s="14" t="s">
        <v>81</v>
      </c>
      <c r="AW367" s="14" t="s">
        <v>34</v>
      </c>
      <c r="AX367" s="14" t="s">
        <v>72</v>
      </c>
      <c r="AY367" s="221" t="s">
        <v>130</v>
      </c>
    </row>
    <row r="368" spans="2:51" s="16" customFormat="1" ht="11.25">
      <c r="B368" s="233"/>
      <c r="C368" s="234"/>
      <c r="D368" s="202" t="s">
        <v>140</v>
      </c>
      <c r="E368" s="235" t="s">
        <v>19</v>
      </c>
      <c r="F368" s="236" t="s">
        <v>177</v>
      </c>
      <c r="G368" s="234"/>
      <c r="H368" s="237">
        <v>8.0640000000000001</v>
      </c>
      <c r="I368" s="238"/>
      <c r="J368" s="234"/>
      <c r="K368" s="234"/>
      <c r="L368" s="239"/>
      <c r="M368" s="240"/>
      <c r="N368" s="241"/>
      <c r="O368" s="241"/>
      <c r="P368" s="241"/>
      <c r="Q368" s="241"/>
      <c r="R368" s="241"/>
      <c r="S368" s="241"/>
      <c r="T368" s="242"/>
      <c r="AT368" s="243" t="s">
        <v>140</v>
      </c>
      <c r="AU368" s="243" t="s">
        <v>81</v>
      </c>
      <c r="AV368" s="16" t="s">
        <v>151</v>
      </c>
      <c r="AW368" s="16" t="s">
        <v>34</v>
      </c>
      <c r="AX368" s="16" t="s">
        <v>72</v>
      </c>
      <c r="AY368" s="243" t="s">
        <v>130</v>
      </c>
    </row>
    <row r="369" spans="1:65" s="13" customFormat="1" ht="11.25">
      <c r="B369" s="200"/>
      <c r="C369" s="201"/>
      <c r="D369" s="202" t="s">
        <v>140</v>
      </c>
      <c r="E369" s="203" t="s">
        <v>19</v>
      </c>
      <c r="F369" s="204" t="s">
        <v>603</v>
      </c>
      <c r="G369" s="201"/>
      <c r="H369" s="203" t="s">
        <v>19</v>
      </c>
      <c r="I369" s="205"/>
      <c r="J369" s="201"/>
      <c r="K369" s="201"/>
      <c r="L369" s="206"/>
      <c r="M369" s="207"/>
      <c r="N369" s="208"/>
      <c r="O369" s="208"/>
      <c r="P369" s="208"/>
      <c r="Q369" s="208"/>
      <c r="R369" s="208"/>
      <c r="S369" s="208"/>
      <c r="T369" s="209"/>
      <c r="AT369" s="210" t="s">
        <v>140</v>
      </c>
      <c r="AU369" s="210" t="s">
        <v>81</v>
      </c>
      <c r="AV369" s="13" t="s">
        <v>79</v>
      </c>
      <c r="AW369" s="13" t="s">
        <v>34</v>
      </c>
      <c r="AX369" s="13" t="s">
        <v>72</v>
      </c>
      <c r="AY369" s="210" t="s">
        <v>130</v>
      </c>
    </row>
    <row r="370" spans="1:65" s="14" customFormat="1" ht="11.25">
      <c r="B370" s="211"/>
      <c r="C370" s="212"/>
      <c r="D370" s="202" t="s">
        <v>140</v>
      </c>
      <c r="E370" s="213" t="s">
        <v>19</v>
      </c>
      <c r="F370" s="214" t="s">
        <v>749</v>
      </c>
      <c r="G370" s="212"/>
      <c r="H370" s="215">
        <v>14.4</v>
      </c>
      <c r="I370" s="216"/>
      <c r="J370" s="212"/>
      <c r="K370" s="212"/>
      <c r="L370" s="217"/>
      <c r="M370" s="218"/>
      <c r="N370" s="219"/>
      <c r="O370" s="219"/>
      <c r="P370" s="219"/>
      <c r="Q370" s="219"/>
      <c r="R370" s="219"/>
      <c r="S370" s="219"/>
      <c r="T370" s="220"/>
      <c r="AT370" s="221" t="s">
        <v>140</v>
      </c>
      <c r="AU370" s="221" t="s">
        <v>81</v>
      </c>
      <c r="AV370" s="14" t="s">
        <v>81</v>
      </c>
      <c r="AW370" s="14" t="s">
        <v>34</v>
      </c>
      <c r="AX370" s="14" t="s">
        <v>72</v>
      </c>
      <c r="AY370" s="221" t="s">
        <v>130</v>
      </c>
    </row>
    <row r="371" spans="1:65" s="13" customFormat="1" ht="11.25">
      <c r="B371" s="200"/>
      <c r="C371" s="201"/>
      <c r="D371" s="202" t="s">
        <v>140</v>
      </c>
      <c r="E371" s="203" t="s">
        <v>19</v>
      </c>
      <c r="F371" s="204" t="s">
        <v>750</v>
      </c>
      <c r="G371" s="201"/>
      <c r="H371" s="203" t="s">
        <v>19</v>
      </c>
      <c r="I371" s="205"/>
      <c r="J371" s="201"/>
      <c r="K371" s="201"/>
      <c r="L371" s="206"/>
      <c r="M371" s="207"/>
      <c r="N371" s="208"/>
      <c r="O371" s="208"/>
      <c r="P371" s="208"/>
      <c r="Q371" s="208"/>
      <c r="R371" s="208"/>
      <c r="S371" s="208"/>
      <c r="T371" s="209"/>
      <c r="AT371" s="210" t="s">
        <v>140</v>
      </c>
      <c r="AU371" s="210" t="s">
        <v>81</v>
      </c>
      <c r="AV371" s="13" t="s">
        <v>79</v>
      </c>
      <c r="AW371" s="13" t="s">
        <v>34</v>
      </c>
      <c r="AX371" s="13" t="s">
        <v>72</v>
      </c>
      <c r="AY371" s="210" t="s">
        <v>130</v>
      </c>
    </row>
    <row r="372" spans="1:65" s="14" customFormat="1" ht="11.25">
      <c r="B372" s="211"/>
      <c r="C372" s="212"/>
      <c r="D372" s="202" t="s">
        <v>140</v>
      </c>
      <c r="E372" s="213" t="s">
        <v>19</v>
      </c>
      <c r="F372" s="214" t="s">
        <v>751</v>
      </c>
      <c r="G372" s="212"/>
      <c r="H372" s="215">
        <v>-3.024</v>
      </c>
      <c r="I372" s="216"/>
      <c r="J372" s="212"/>
      <c r="K372" s="212"/>
      <c r="L372" s="217"/>
      <c r="M372" s="218"/>
      <c r="N372" s="219"/>
      <c r="O372" s="219"/>
      <c r="P372" s="219"/>
      <c r="Q372" s="219"/>
      <c r="R372" s="219"/>
      <c r="S372" s="219"/>
      <c r="T372" s="220"/>
      <c r="AT372" s="221" t="s">
        <v>140</v>
      </c>
      <c r="AU372" s="221" t="s">
        <v>81</v>
      </c>
      <c r="AV372" s="14" t="s">
        <v>81</v>
      </c>
      <c r="AW372" s="14" t="s">
        <v>34</v>
      </c>
      <c r="AX372" s="14" t="s">
        <v>72</v>
      </c>
      <c r="AY372" s="221" t="s">
        <v>130</v>
      </c>
    </row>
    <row r="373" spans="1:65" s="13" customFormat="1" ht="11.25">
      <c r="B373" s="200"/>
      <c r="C373" s="201"/>
      <c r="D373" s="202" t="s">
        <v>140</v>
      </c>
      <c r="E373" s="203" t="s">
        <v>19</v>
      </c>
      <c r="F373" s="204" t="s">
        <v>752</v>
      </c>
      <c r="G373" s="201"/>
      <c r="H373" s="203" t="s">
        <v>19</v>
      </c>
      <c r="I373" s="205"/>
      <c r="J373" s="201"/>
      <c r="K373" s="201"/>
      <c r="L373" s="206"/>
      <c r="M373" s="207"/>
      <c r="N373" s="208"/>
      <c r="O373" s="208"/>
      <c r="P373" s="208"/>
      <c r="Q373" s="208"/>
      <c r="R373" s="208"/>
      <c r="S373" s="208"/>
      <c r="T373" s="209"/>
      <c r="AT373" s="210" t="s">
        <v>140</v>
      </c>
      <c r="AU373" s="210" t="s">
        <v>81</v>
      </c>
      <c r="AV373" s="13" t="s">
        <v>79</v>
      </c>
      <c r="AW373" s="13" t="s">
        <v>34</v>
      </c>
      <c r="AX373" s="13" t="s">
        <v>72</v>
      </c>
      <c r="AY373" s="210" t="s">
        <v>130</v>
      </c>
    </row>
    <row r="374" spans="1:65" s="14" customFormat="1" ht="11.25">
      <c r="B374" s="211"/>
      <c r="C374" s="212"/>
      <c r="D374" s="202" t="s">
        <v>140</v>
      </c>
      <c r="E374" s="213" t="s">
        <v>19</v>
      </c>
      <c r="F374" s="214" t="s">
        <v>753</v>
      </c>
      <c r="G374" s="212"/>
      <c r="H374" s="215">
        <v>-4.2480000000000002</v>
      </c>
      <c r="I374" s="216"/>
      <c r="J374" s="212"/>
      <c r="K374" s="212"/>
      <c r="L374" s="217"/>
      <c r="M374" s="218"/>
      <c r="N374" s="219"/>
      <c r="O374" s="219"/>
      <c r="P374" s="219"/>
      <c r="Q374" s="219"/>
      <c r="R374" s="219"/>
      <c r="S374" s="219"/>
      <c r="T374" s="220"/>
      <c r="AT374" s="221" t="s">
        <v>140</v>
      </c>
      <c r="AU374" s="221" t="s">
        <v>81</v>
      </c>
      <c r="AV374" s="14" t="s">
        <v>81</v>
      </c>
      <c r="AW374" s="14" t="s">
        <v>34</v>
      </c>
      <c r="AX374" s="14" t="s">
        <v>72</v>
      </c>
      <c r="AY374" s="221" t="s">
        <v>130</v>
      </c>
    </row>
    <row r="375" spans="1:65" s="16" customFormat="1" ht="11.25">
      <c r="B375" s="233"/>
      <c r="C375" s="234"/>
      <c r="D375" s="202" t="s">
        <v>140</v>
      </c>
      <c r="E375" s="235" t="s">
        <v>19</v>
      </c>
      <c r="F375" s="236" t="s">
        <v>177</v>
      </c>
      <c r="G375" s="234"/>
      <c r="H375" s="237">
        <v>7.128000000000001</v>
      </c>
      <c r="I375" s="238"/>
      <c r="J375" s="234"/>
      <c r="K375" s="234"/>
      <c r="L375" s="239"/>
      <c r="M375" s="240"/>
      <c r="N375" s="241"/>
      <c r="O375" s="241"/>
      <c r="P375" s="241"/>
      <c r="Q375" s="241"/>
      <c r="R375" s="241"/>
      <c r="S375" s="241"/>
      <c r="T375" s="242"/>
      <c r="AT375" s="243" t="s">
        <v>140</v>
      </c>
      <c r="AU375" s="243" t="s">
        <v>81</v>
      </c>
      <c r="AV375" s="16" t="s">
        <v>151</v>
      </c>
      <c r="AW375" s="16" t="s">
        <v>34</v>
      </c>
      <c r="AX375" s="16" t="s">
        <v>72</v>
      </c>
      <c r="AY375" s="243" t="s">
        <v>130</v>
      </c>
    </row>
    <row r="376" spans="1:65" s="13" customFormat="1" ht="11.25">
      <c r="B376" s="200"/>
      <c r="C376" s="201"/>
      <c r="D376" s="202" t="s">
        <v>140</v>
      </c>
      <c r="E376" s="203" t="s">
        <v>19</v>
      </c>
      <c r="F376" s="204" t="s">
        <v>754</v>
      </c>
      <c r="G376" s="201"/>
      <c r="H376" s="203" t="s">
        <v>19</v>
      </c>
      <c r="I376" s="205"/>
      <c r="J376" s="201"/>
      <c r="K376" s="201"/>
      <c r="L376" s="206"/>
      <c r="M376" s="207"/>
      <c r="N376" s="208"/>
      <c r="O376" s="208"/>
      <c r="P376" s="208"/>
      <c r="Q376" s="208"/>
      <c r="R376" s="208"/>
      <c r="S376" s="208"/>
      <c r="T376" s="209"/>
      <c r="AT376" s="210" t="s">
        <v>140</v>
      </c>
      <c r="AU376" s="210" t="s">
        <v>81</v>
      </c>
      <c r="AV376" s="13" t="s">
        <v>79</v>
      </c>
      <c r="AW376" s="13" t="s">
        <v>34</v>
      </c>
      <c r="AX376" s="13" t="s">
        <v>72</v>
      </c>
      <c r="AY376" s="210" t="s">
        <v>130</v>
      </c>
    </row>
    <row r="377" spans="1:65" s="14" customFormat="1" ht="11.25">
      <c r="B377" s="211"/>
      <c r="C377" s="212"/>
      <c r="D377" s="202" t="s">
        <v>140</v>
      </c>
      <c r="E377" s="213" t="s">
        <v>19</v>
      </c>
      <c r="F377" s="214" t="s">
        <v>755</v>
      </c>
      <c r="G377" s="212"/>
      <c r="H377" s="215">
        <v>1.224</v>
      </c>
      <c r="I377" s="216"/>
      <c r="J377" s="212"/>
      <c r="K377" s="212"/>
      <c r="L377" s="217"/>
      <c r="M377" s="218"/>
      <c r="N377" s="219"/>
      <c r="O377" s="219"/>
      <c r="P377" s="219"/>
      <c r="Q377" s="219"/>
      <c r="R377" s="219"/>
      <c r="S377" s="219"/>
      <c r="T377" s="220"/>
      <c r="AT377" s="221" t="s">
        <v>140</v>
      </c>
      <c r="AU377" s="221" t="s">
        <v>81</v>
      </c>
      <c r="AV377" s="14" t="s">
        <v>81</v>
      </c>
      <c r="AW377" s="14" t="s">
        <v>34</v>
      </c>
      <c r="AX377" s="14" t="s">
        <v>72</v>
      </c>
      <c r="AY377" s="221" t="s">
        <v>130</v>
      </c>
    </row>
    <row r="378" spans="1:65" s="14" customFormat="1" ht="11.25">
      <c r="B378" s="211"/>
      <c r="C378" s="212"/>
      <c r="D378" s="202" t="s">
        <v>140</v>
      </c>
      <c r="E378" s="213" t="s">
        <v>19</v>
      </c>
      <c r="F378" s="214" t="s">
        <v>756</v>
      </c>
      <c r="G378" s="212"/>
      <c r="H378" s="215">
        <v>3.024</v>
      </c>
      <c r="I378" s="216"/>
      <c r="J378" s="212"/>
      <c r="K378" s="212"/>
      <c r="L378" s="217"/>
      <c r="M378" s="218"/>
      <c r="N378" s="219"/>
      <c r="O378" s="219"/>
      <c r="P378" s="219"/>
      <c r="Q378" s="219"/>
      <c r="R378" s="219"/>
      <c r="S378" s="219"/>
      <c r="T378" s="220"/>
      <c r="AT378" s="221" t="s">
        <v>140</v>
      </c>
      <c r="AU378" s="221" t="s">
        <v>81</v>
      </c>
      <c r="AV378" s="14" t="s">
        <v>81</v>
      </c>
      <c r="AW378" s="14" t="s">
        <v>34</v>
      </c>
      <c r="AX378" s="14" t="s">
        <v>72</v>
      </c>
      <c r="AY378" s="221" t="s">
        <v>130</v>
      </c>
    </row>
    <row r="379" spans="1:65" s="16" customFormat="1" ht="11.25">
      <c r="B379" s="233"/>
      <c r="C379" s="234"/>
      <c r="D379" s="202" t="s">
        <v>140</v>
      </c>
      <c r="E379" s="235" t="s">
        <v>19</v>
      </c>
      <c r="F379" s="236" t="s">
        <v>177</v>
      </c>
      <c r="G379" s="234"/>
      <c r="H379" s="237">
        <v>4.2480000000000002</v>
      </c>
      <c r="I379" s="238"/>
      <c r="J379" s="234"/>
      <c r="K379" s="234"/>
      <c r="L379" s="239"/>
      <c r="M379" s="240"/>
      <c r="N379" s="241"/>
      <c r="O379" s="241"/>
      <c r="P379" s="241"/>
      <c r="Q379" s="241"/>
      <c r="R379" s="241"/>
      <c r="S379" s="241"/>
      <c r="T379" s="242"/>
      <c r="AT379" s="243" t="s">
        <v>140</v>
      </c>
      <c r="AU379" s="243" t="s">
        <v>81</v>
      </c>
      <c r="AV379" s="16" t="s">
        <v>151</v>
      </c>
      <c r="AW379" s="16" t="s">
        <v>34</v>
      </c>
      <c r="AX379" s="16" t="s">
        <v>72</v>
      </c>
      <c r="AY379" s="243" t="s">
        <v>130</v>
      </c>
    </row>
    <row r="380" spans="1:65" s="15" customFormat="1" ht="11.25">
      <c r="B380" s="222"/>
      <c r="C380" s="223"/>
      <c r="D380" s="202" t="s">
        <v>140</v>
      </c>
      <c r="E380" s="224" t="s">
        <v>19</v>
      </c>
      <c r="F380" s="225" t="s">
        <v>144</v>
      </c>
      <c r="G380" s="223"/>
      <c r="H380" s="226">
        <v>185.18</v>
      </c>
      <c r="I380" s="227"/>
      <c r="J380" s="223"/>
      <c r="K380" s="223"/>
      <c r="L380" s="228"/>
      <c r="M380" s="229"/>
      <c r="N380" s="230"/>
      <c r="O380" s="230"/>
      <c r="P380" s="230"/>
      <c r="Q380" s="230"/>
      <c r="R380" s="230"/>
      <c r="S380" s="230"/>
      <c r="T380" s="231"/>
      <c r="AT380" s="232" t="s">
        <v>140</v>
      </c>
      <c r="AU380" s="232" t="s">
        <v>81</v>
      </c>
      <c r="AV380" s="15" t="s">
        <v>136</v>
      </c>
      <c r="AW380" s="15" t="s">
        <v>34</v>
      </c>
      <c r="AX380" s="15" t="s">
        <v>79</v>
      </c>
      <c r="AY380" s="232" t="s">
        <v>130</v>
      </c>
    </row>
    <row r="381" spans="1:65" s="2" customFormat="1" ht="16.5" customHeight="1">
      <c r="A381" s="36"/>
      <c r="B381" s="37"/>
      <c r="C381" s="244" t="s">
        <v>757</v>
      </c>
      <c r="D381" s="244" t="s">
        <v>322</v>
      </c>
      <c r="E381" s="245" t="s">
        <v>758</v>
      </c>
      <c r="F381" s="246" t="s">
        <v>759</v>
      </c>
      <c r="G381" s="247" t="s">
        <v>286</v>
      </c>
      <c r="H381" s="248">
        <v>20.931000000000001</v>
      </c>
      <c r="I381" s="249"/>
      <c r="J381" s="250">
        <f>ROUND(I381*H381,2)</f>
        <v>0</v>
      </c>
      <c r="K381" s="251"/>
      <c r="L381" s="252"/>
      <c r="M381" s="253" t="s">
        <v>19</v>
      </c>
      <c r="N381" s="254" t="s">
        <v>43</v>
      </c>
      <c r="O381" s="66"/>
      <c r="P381" s="191">
        <f>O381*H381</f>
        <v>0</v>
      </c>
      <c r="Q381" s="191">
        <v>1</v>
      </c>
      <c r="R381" s="191">
        <f>Q381*H381</f>
        <v>20.931000000000001</v>
      </c>
      <c r="S381" s="191">
        <v>0</v>
      </c>
      <c r="T381" s="192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193" t="s">
        <v>200</v>
      </c>
      <c r="AT381" s="193" t="s">
        <v>322</v>
      </c>
      <c r="AU381" s="193" t="s">
        <v>81</v>
      </c>
      <c r="AY381" s="19" t="s">
        <v>130</v>
      </c>
      <c r="BE381" s="194">
        <f>IF(N381="základní",J381,0)</f>
        <v>0</v>
      </c>
      <c r="BF381" s="194">
        <f>IF(N381="snížená",J381,0)</f>
        <v>0</v>
      </c>
      <c r="BG381" s="194">
        <f>IF(N381="zákl. přenesená",J381,0)</f>
        <v>0</v>
      </c>
      <c r="BH381" s="194">
        <f>IF(N381="sníž. přenesená",J381,0)</f>
        <v>0</v>
      </c>
      <c r="BI381" s="194">
        <f>IF(N381="nulová",J381,0)</f>
        <v>0</v>
      </c>
      <c r="BJ381" s="19" t="s">
        <v>79</v>
      </c>
      <c r="BK381" s="194">
        <f>ROUND(I381*H381,2)</f>
        <v>0</v>
      </c>
      <c r="BL381" s="19" t="s">
        <v>136</v>
      </c>
      <c r="BM381" s="193" t="s">
        <v>760</v>
      </c>
    </row>
    <row r="382" spans="1:65" s="13" customFormat="1" ht="11.25">
      <c r="B382" s="200"/>
      <c r="C382" s="201"/>
      <c r="D382" s="202" t="s">
        <v>140</v>
      </c>
      <c r="E382" s="203" t="s">
        <v>19</v>
      </c>
      <c r="F382" s="204" t="s">
        <v>761</v>
      </c>
      <c r="G382" s="201"/>
      <c r="H382" s="203" t="s">
        <v>19</v>
      </c>
      <c r="I382" s="205"/>
      <c r="J382" s="201"/>
      <c r="K382" s="201"/>
      <c r="L382" s="206"/>
      <c r="M382" s="207"/>
      <c r="N382" s="208"/>
      <c r="O382" s="208"/>
      <c r="P382" s="208"/>
      <c r="Q382" s="208"/>
      <c r="R382" s="208"/>
      <c r="S382" s="208"/>
      <c r="T382" s="209"/>
      <c r="AT382" s="210" t="s">
        <v>140</v>
      </c>
      <c r="AU382" s="210" t="s">
        <v>81</v>
      </c>
      <c r="AV382" s="13" t="s">
        <v>79</v>
      </c>
      <c r="AW382" s="13" t="s">
        <v>34</v>
      </c>
      <c r="AX382" s="13" t="s">
        <v>72</v>
      </c>
      <c r="AY382" s="210" t="s">
        <v>130</v>
      </c>
    </row>
    <row r="383" spans="1:65" s="14" customFormat="1" ht="11.25">
      <c r="B383" s="211"/>
      <c r="C383" s="212"/>
      <c r="D383" s="202" t="s">
        <v>140</v>
      </c>
      <c r="E383" s="213" t="s">
        <v>19</v>
      </c>
      <c r="F383" s="214" t="s">
        <v>762</v>
      </c>
      <c r="G383" s="212"/>
      <c r="H383" s="215">
        <v>13.709</v>
      </c>
      <c r="I383" s="216"/>
      <c r="J383" s="212"/>
      <c r="K383" s="212"/>
      <c r="L383" s="217"/>
      <c r="M383" s="218"/>
      <c r="N383" s="219"/>
      <c r="O383" s="219"/>
      <c r="P383" s="219"/>
      <c r="Q383" s="219"/>
      <c r="R383" s="219"/>
      <c r="S383" s="219"/>
      <c r="T383" s="220"/>
      <c r="AT383" s="221" t="s">
        <v>140</v>
      </c>
      <c r="AU383" s="221" t="s">
        <v>81</v>
      </c>
      <c r="AV383" s="14" t="s">
        <v>81</v>
      </c>
      <c r="AW383" s="14" t="s">
        <v>34</v>
      </c>
      <c r="AX383" s="14" t="s">
        <v>72</v>
      </c>
      <c r="AY383" s="221" t="s">
        <v>130</v>
      </c>
    </row>
    <row r="384" spans="1:65" s="14" customFormat="1" ht="11.25">
      <c r="B384" s="211"/>
      <c r="C384" s="212"/>
      <c r="D384" s="202" t="s">
        <v>140</v>
      </c>
      <c r="E384" s="213" t="s">
        <v>19</v>
      </c>
      <c r="F384" s="214" t="s">
        <v>763</v>
      </c>
      <c r="G384" s="212"/>
      <c r="H384" s="215">
        <v>7.2220000000000004</v>
      </c>
      <c r="I384" s="216"/>
      <c r="J384" s="212"/>
      <c r="K384" s="212"/>
      <c r="L384" s="217"/>
      <c r="M384" s="218"/>
      <c r="N384" s="219"/>
      <c r="O384" s="219"/>
      <c r="P384" s="219"/>
      <c r="Q384" s="219"/>
      <c r="R384" s="219"/>
      <c r="S384" s="219"/>
      <c r="T384" s="220"/>
      <c r="AT384" s="221" t="s">
        <v>140</v>
      </c>
      <c r="AU384" s="221" t="s">
        <v>81</v>
      </c>
      <c r="AV384" s="14" t="s">
        <v>81</v>
      </c>
      <c r="AW384" s="14" t="s">
        <v>34</v>
      </c>
      <c r="AX384" s="14" t="s">
        <v>72</v>
      </c>
      <c r="AY384" s="221" t="s">
        <v>130</v>
      </c>
    </row>
    <row r="385" spans="1:65" s="15" customFormat="1" ht="11.25">
      <c r="B385" s="222"/>
      <c r="C385" s="223"/>
      <c r="D385" s="202" t="s">
        <v>140</v>
      </c>
      <c r="E385" s="224" t="s">
        <v>19</v>
      </c>
      <c r="F385" s="225" t="s">
        <v>144</v>
      </c>
      <c r="G385" s="223"/>
      <c r="H385" s="226">
        <v>20.931000000000001</v>
      </c>
      <c r="I385" s="227"/>
      <c r="J385" s="223"/>
      <c r="K385" s="223"/>
      <c r="L385" s="228"/>
      <c r="M385" s="229"/>
      <c r="N385" s="230"/>
      <c r="O385" s="230"/>
      <c r="P385" s="230"/>
      <c r="Q385" s="230"/>
      <c r="R385" s="230"/>
      <c r="S385" s="230"/>
      <c r="T385" s="231"/>
      <c r="AT385" s="232" t="s">
        <v>140</v>
      </c>
      <c r="AU385" s="232" t="s">
        <v>81</v>
      </c>
      <c r="AV385" s="15" t="s">
        <v>136</v>
      </c>
      <c r="AW385" s="15" t="s">
        <v>34</v>
      </c>
      <c r="AX385" s="15" t="s">
        <v>79</v>
      </c>
      <c r="AY385" s="232" t="s">
        <v>130</v>
      </c>
    </row>
    <row r="386" spans="1:65" s="2" customFormat="1" ht="37.9" customHeight="1">
      <c r="A386" s="36"/>
      <c r="B386" s="37"/>
      <c r="C386" s="181" t="s">
        <v>764</v>
      </c>
      <c r="D386" s="181" t="s">
        <v>132</v>
      </c>
      <c r="E386" s="182" t="s">
        <v>765</v>
      </c>
      <c r="F386" s="183" t="s">
        <v>766</v>
      </c>
      <c r="G386" s="184" t="s">
        <v>162</v>
      </c>
      <c r="H386" s="185">
        <v>18.66</v>
      </c>
      <c r="I386" s="186"/>
      <c r="J386" s="187">
        <f>ROUND(I386*H386,2)</f>
        <v>0</v>
      </c>
      <c r="K386" s="188"/>
      <c r="L386" s="41"/>
      <c r="M386" s="189" t="s">
        <v>19</v>
      </c>
      <c r="N386" s="190" t="s">
        <v>43</v>
      </c>
      <c r="O386" s="66"/>
      <c r="P386" s="191">
        <f>O386*H386</f>
        <v>0</v>
      </c>
      <c r="Q386" s="191">
        <v>0</v>
      </c>
      <c r="R386" s="191">
        <f>Q386*H386</f>
        <v>0</v>
      </c>
      <c r="S386" s="191">
        <v>0</v>
      </c>
      <c r="T386" s="192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93" t="s">
        <v>136</v>
      </c>
      <c r="AT386" s="193" t="s">
        <v>132</v>
      </c>
      <c r="AU386" s="193" t="s">
        <v>81</v>
      </c>
      <c r="AY386" s="19" t="s">
        <v>130</v>
      </c>
      <c r="BE386" s="194">
        <f>IF(N386="základní",J386,0)</f>
        <v>0</v>
      </c>
      <c r="BF386" s="194">
        <f>IF(N386="snížená",J386,0)</f>
        <v>0</v>
      </c>
      <c r="BG386" s="194">
        <f>IF(N386="zákl. přenesená",J386,0)</f>
        <v>0</v>
      </c>
      <c r="BH386" s="194">
        <f>IF(N386="sníž. přenesená",J386,0)</f>
        <v>0</v>
      </c>
      <c r="BI386" s="194">
        <f>IF(N386="nulová",J386,0)</f>
        <v>0</v>
      </c>
      <c r="BJ386" s="19" t="s">
        <v>79</v>
      </c>
      <c r="BK386" s="194">
        <f>ROUND(I386*H386,2)</f>
        <v>0</v>
      </c>
      <c r="BL386" s="19" t="s">
        <v>136</v>
      </c>
      <c r="BM386" s="193" t="s">
        <v>767</v>
      </c>
    </row>
    <row r="387" spans="1:65" s="2" customFormat="1" ht="11.25">
      <c r="A387" s="36"/>
      <c r="B387" s="37"/>
      <c r="C387" s="38"/>
      <c r="D387" s="195" t="s">
        <v>138</v>
      </c>
      <c r="E387" s="38"/>
      <c r="F387" s="196" t="s">
        <v>768</v>
      </c>
      <c r="G387" s="38"/>
      <c r="H387" s="38"/>
      <c r="I387" s="197"/>
      <c r="J387" s="38"/>
      <c r="K387" s="38"/>
      <c r="L387" s="41"/>
      <c r="M387" s="198"/>
      <c r="N387" s="199"/>
      <c r="O387" s="66"/>
      <c r="P387" s="66"/>
      <c r="Q387" s="66"/>
      <c r="R387" s="66"/>
      <c r="S387" s="66"/>
      <c r="T387" s="67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9" t="s">
        <v>138</v>
      </c>
      <c r="AU387" s="19" t="s">
        <v>81</v>
      </c>
    </row>
    <row r="388" spans="1:65" s="13" customFormat="1" ht="11.25">
      <c r="B388" s="200"/>
      <c r="C388" s="201"/>
      <c r="D388" s="202" t="s">
        <v>140</v>
      </c>
      <c r="E388" s="203" t="s">
        <v>19</v>
      </c>
      <c r="F388" s="204" t="s">
        <v>769</v>
      </c>
      <c r="G388" s="201"/>
      <c r="H388" s="203" t="s">
        <v>19</v>
      </c>
      <c r="I388" s="205"/>
      <c r="J388" s="201"/>
      <c r="K388" s="201"/>
      <c r="L388" s="206"/>
      <c r="M388" s="207"/>
      <c r="N388" s="208"/>
      <c r="O388" s="208"/>
      <c r="P388" s="208"/>
      <c r="Q388" s="208"/>
      <c r="R388" s="208"/>
      <c r="S388" s="208"/>
      <c r="T388" s="209"/>
      <c r="AT388" s="210" t="s">
        <v>140</v>
      </c>
      <c r="AU388" s="210" t="s">
        <v>81</v>
      </c>
      <c r="AV388" s="13" t="s">
        <v>79</v>
      </c>
      <c r="AW388" s="13" t="s">
        <v>34</v>
      </c>
      <c r="AX388" s="13" t="s">
        <v>72</v>
      </c>
      <c r="AY388" s="210" t="s">
        <v>130</v>
      </c>
    </row>
    <row r="389" spans="1:65" s="14" customFormat="1" ht="11.25">
      <c r="B389" s="211"/>
      <c r="C389" s="212"/>
      <c r="D389" s="202" t="s">
        <v>140</v>
      </c>
      <c r="E389" s="213" t="s">
        <v>19</v>
      </c>
      <c r="F389" s="214" t="s">
        <v>770</v>
      </c>
      <c r="G389" s="212"/>
      <c r="H389" s="215">
        <v>16.5</v>
      </c>
      <c r="I389" s="216"/>
      <c r="J389" s="212"/>
      <c r="K389" s="212"/>
      <c r="L389" s="217"/>
      <c r="M389" s="218"/>
      <c r="N389" s="219"/>
      <c r="O389" s="219"/>
      <c r="P389" s="219"/>
      <c r="Q389" s="219"/>
      <c r="R389" s="219"/>
      <c r="S389" s="219"/>
      <c r="T389" s="220"/>
      <c r="AT389" s="221" t="s">
        <v>140</v>
      </c>
      <c r="AU389" s="221" t="s">
        <v>81</v>
      </c>
      <c r="AV389" s="14" t="s">
        <v>81</v>
      </c>
      <c r="AW389" s="14" t="s">
        <v>34</v>
      </c>
      <c r="AX389" s="14" t="s">
        <v>72</v>
      </c>
      <c r="AY389" s="221" t="s">
        <v>130</v>
      </c>
    </row>
    <row r="390" spans="1:65" s="13" customFormat="1" ht="11.25">
      <c r="B390" s="200"/>
      <c r="C390" s="201"/>
      <c r="D390" s="202" t="s">
        <v>140</v>
      </c>
      <c r="E390" s="203" t="s">
        <v>19</v>
      </c>
      <c r="F390" s="204" t="s">
        <v>603</v>
      </c>
      <c r="G390" s="201"/>
      <c r="H390" s="203" t="s">
        <v>19</v>
      </c>
      <c r="I390" s="205"/>
      <c r="J390" s="201"/>
      <c r="K390" s="201"/>
      <c r="L390" s="206"/>
      <c r="M390" s="207"/>
      <c r="N390" s="208"/>
      <c r="O390" s="208"/>
      <c r="P390" s="208"/>
      <c r="Q390" s="208"/>
      <c r="R390" s="208"/>
      <c r="S390" s="208"/>
      <c r="T390" s="209"/>
      <c r="AT390" s="210" t="s">
        <v>140</v>
      </c>
      <c r="AU390" s="210" t="s">
        <v>81</v>
      </c>
      <c r="AV390" s="13" t="s">
        <v>79</v>
      </c>
      <c r="AW390" s="13" t="s">
        <v>34</v>
      </c>
      <c r="AX390" s="13" t="s">
        <v>72</v>
      </c>
      <c r="AY390" s="210" t="s">
        <v>130</v>
      </c>
    </row>
    <row r="391" spans="1:65" s="14" customFormat="1" ht="11.25">
      <c r="B391" s="211"/>
      <c r="C391" s="212"/>
      <c r="D391" s="202" t="s">
        <v>140</v>
      </c>
      <c r="E391" s="213" t="s">
        <v>19</v>
      </c>
      <c r="F391" s="214" t="s">
        <v>771</v>
      </c>
      <c r="G391" s="212"/>
      <c r="H391" s="215">
        <v>2.16</v>
      </c>
      <c r="I391" s="216"/>
      <c r="J391" s="212"/>
      <c r="K391" s="212"/>
      <c r="L391" s="217"/>
      <c r="M391" s="218"/>
      <c r="N391" s="219"/>
      <c r="O391" s="219"/>
      <c r="P391" s="219"/>
      <c r="Q391" s="219"/>
      <c r="R391" s="219"/>
      <c r="S391" s="219"/>
      <c r="T391" s="220"/>
      <c r="AT391" s="221" t="s">
        <v>140</v>
      </c>
      <c r="AU391" s="221" t="s">
        <v>81</v>
      </c>
      <c r="AV391" s="14" t="s">
        <v>81</v>
      </c>
      <c r="AW391" s="14" t="s">
        <v>34</v>
      </c>
      <c r="AX391" s="14" t="s">
        <v>72</v>
      </c>
      <c r="AY391" s="221" t="s">
        <v>130</v>
      </c>
    </row>
    <row r="392" spans="1:65" s="15" customFormat="1" ht="11.25">
      <c r="B392" s="222"/>
      <c r="C392" s="223"/>
      <c r="D392" s="202" t="s">
        <v>140</v>
      </c>
      <c r="E392" s="224" t="s">
        <v>19</v>
      </c>
      <c r="F392" s="225" t="s">
        <v>144</v>
      </c>
      <c r="G392" s="223"/>
      <c r="H392" s="226">
        <v>18.66</v>
      </c>
      <c r="I392" s="227"/>
      <c r="J392" s="223"/>
      <c r="K392" s="223"/>
      <c r="L392" s="228"/>
      <c r="M392" s="229"/>
      <c r="N392" s="230"/>
      <c r="O392" s="230"/>
      <c r="P392" s="230"/>
      <c r="Q392" s="230"/>
      <c r="R392" s="230"/>
      <c r="S392" s="230"/>
      <c r="T392" s="231"/>
      <c r="AT392" s="232" t="s">
        <v>140</v>
      </c>
      <c r="AU392" s="232" t="s">
        <v>81</v>
      </c>
      <c r="AV392" s="15" t="s">
        <v>136</v>
      </c>
      <c r="AW392" s="15" t="s">
        <v>34</v>
      </c>
      <c r="AX392" s="15" t="s">
        <v>79</v>
      </c>
      <c r="AY392" s="232" t="s">
        <v>130</v>
      </c>
    </row>
    <row r="393" spans="1:65" s="2" customFormat="1" ht="16.5" customHeight="1">
      <c r="A393" s="36"/>
      <c r="B393" s="37"/>
      <c r="C393" s="244" t="s">
        <v>772</v>
      </c>
      <c r="D393" s="244" t="s">
        <v>322</v>
      </c>
      <c r="E393" s="245" t="s">
        <v>773</v>
      </c>
      <c r="F393" s="246" t="s">
        <v>774</v>
      </c>
      <c r="G393" s="247" t="s">
        <v>162</v>
      </c>
      <c r="H393" s="248">
        <v>16.5</v>
      </c>
      <c r="I393" s="249"/>
      <c r="J393" s="250">
        <f>ROUND(I393*H393,2)</f>
        <v>0</v>
      </c>
      <c r="K393" s="251"/>
      <c r="L393" s="252"/>
      <c r="M393" s="253" t="s">
        <v>19</v>
      </c>
      <c r="N393" s="254" t="s">
        <v>43</v>
      </c>
      <c r="O393" s="66"/>
      <c r="P393" s="191">
        <f>O393*H393</f>
        <v>0</v>
      </c>
      <c r="Q393" s="191">
        <v>0</v>
      </c>
      <c r="R393" s="191">
        <f>Q393*H393</f>
        <v>0</v>
      </c>
      <c r="S393" s="191">
        <v>0</v>
      </c>
      <c r="T393" s="192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193" t="s">
        <v>200</v>
      </c>
      <c r="AT393" s="193" t="s">
        <v>322</v>
      </c>
      <c r="AU393" s="193" t="s">
        <v>81</v>
      </c>
      <c r="AY393" s="19" t="s">
        <v>130</v>
      </c>
      <c r="BE393" s="194">
        <f>IF(N393="základní",J393,0)</f>
        <v>0</v>
      </c>
      <c r="BF393" s="194">
        <f>IF(N393="snížená",J393,0)</f>
        <v>0</v>
      </c>
      <c r="BG393" s="194">
        <f>IF(N393="zákl. přenesená",J393,0)</f>
        <v>0</v>
      </c>
      <c r="BH393" s="194">
        <f>IF(N393="sníž. přenesená",J393,0)</f>
        <v>0</v>
      </c>
      <c r="BI393" s="194">
        <f>IF(N393="nulová",J393,0)</f>
        <v>0</v>
      </c>
      <c r="BJ393" s="19" t="s">
        <v>79</v>
      </c>
      <c r="BK393" s="194">
        <f>ROUND(I393*H393,2)</f>
        <v>0</v>
      </c>
      <c r="BL393" s="19" t="s">
        <v>136</v>
      </c>
      <c r="BM393" s="193" t="s">
        <v>775</v>
      </c>
    </row>
    <row r="394" spans="1:65" s="13" customFormat="1" ht="11.25">
      <c r="B394" s="200"/>
      <c r="C394" s="201"/>
      <c r="D394" s="202" t="s">
        <v>140</v>
      </c>
      <c r="E394" s="203" t="s">
        <v>19</v>
      </c>
      <c r="F394" s="204" t="s">
        <v>776</v>
      </c>
      <c r="G394" s="201"/>
      <c r="H394" s="203" t="s">
        <v>19</v>
      </c>
      <c r="I394" s="205"/>
      <c r="J394" s="201"/>
      <c r="K394" s="201"/>
      <c r="L394" s="206"/>
      <c r="M394" s="207"/>
      <c r="N394" s="208"/>
      <c r="O394" s="208"/>
      <c r="P394" s="208"/>
      <c r="Q394" s="208"/>
      <c r="R394" s="208"/>
      <c r="S394" s="208"/>
      <c r="T394" s="209"/>
      <c r="AT394" s="210" t="s">
        <v>140</v>
      </c>
      <c r="AU394" s="210" t="s">
        <v>81</v>
      </c>
      <c r="AV394" s="13" t="s">
        <v>79</v>
      </c>
      <c r="AW394" s="13" t="s">
        <v>34</v>
      </c>
      <c r="AX394" s="13" t="s">
        <v>72</v>
      </c>
      <c r="AY394" s="210" t="s">
        <v>130</v>
      </c>
    </row>
    <row r="395" spans="1:65" s="14" customFormat="1" ht="11.25">
      <c r="B395" s="211"/>
      <c r="C395" s="212"/>
      <c r="D395" s="202" t="s">
        <v>140</v>
      </c>
      <c r="E395" s="213" t="s">
        <v>19</v>
      </c>
      <c r="F395" s="214" t="s">
        <v>777</v>
      </c>
      <c r="G395" s="212"/>
      <c r="H395" s="215">
        <v>16.5</v>
      </c>
      <c r="I395" s="216"/>
      <c r="J395" s="212"/>
      <c r="K395" s="212"/>
      <c r="L395" s="217"/>
      <c r="M395" s="218"/>
      <c r="N395" s="219"/>
      <c r="O395" s="219"/>
      <c r="P395" s="219"/>
      <c r="Q395" s="219"/>
      <c r="R395" s="219"/>
      <c r="S395" s="219"/>
      <c r="T395" s="220"/>
      <c r="AT395" s="221" t="s">
        <v>140</v>
      </c>
      <c r="AU395" s="221" t="s">
        <v>81</v>
      </c>
      <c r="AV395" s="14" t="s">
        <v>81</v>
      </c>
      <c r="AW395" s="14" t="s">
        <v>34</v>
      </c>
      <c r="AX395" s="14" t="s">
        <v>72</v>
      </c>
      <c r="AY395" s="221" t="s">
        <v>130</v>
      </c>
    </row>
    <row r="396" spans="1:65" s="15" customFormat="1" ht="11.25">
      <c r="B396" s="222"/>
      <c r="C396" s="223"/>
      <c r="D396" s="202" t="s">
        <v>140</v>
      </c>
      <c r="E396" s="224" t="s">
        <v>19</v>
      </c>
      <c r="F396" s="225" t="s">
        <v>144</v>
      </c>
      <c r="G396" s="223"/>
      <c r="H396" s="226">
        <v>16.5</v>
      </c>
      <c r="I396" s="227"/>
      <c r="J396" s="223"/>
      <c r="K396" s="223"/>
      <c r="L396" s="228"/>
      <c r="M396" s="229"/>
      <c r="N396" s="230"/>
      <c r="O396" s="230"/>
      <c r="P396" s="230"/>
      <c r="Q396" s="230"/>
      <c r="R396" s="230"/>
      <c r="S396" s="230"/>
      <c r="T396" s="231"/>
      <c r="AT396" s="232" t="s">
        <v>140</v>
      </c>
      <c r="AU396" s="232" t="s">
        <v>81</v>
      </c>
      <c r="AV396" s="15" t="s">
        <v>136</v>
      </c>
      <c r="AW396" s="15" t="s">
        <v>34</v>
      </c>
      <c r="AX396" s="15" t="s">
        <v>79</v>
      </c>
      <c r="AY396" s="232" t="s">
        <v>130</v>
      </c>
    </row>
    <row r="397" spans="1:65" s="2" customFormat="1" ht="16.5" customHeight="1">
      <c r="A397" s="36"/>
      <c r="B397" s="37"/>
      <c r="C397" s="244" t="s">
        <v>778</v>
      </c>
      <c r="D397" s="244" t="s">
        <v>322</v>
      </c>
      <c r="E397" s="245" t="s">
        <v>779</v>
      </c>
      <c r="F397" s="246" t="s">
        <v>780</v>
      </c>
      <c r="G397" s="247" t="s">
        <v>286</v>
      </c>
      <c r="H397" s="248">
        <v>3.6720000000000002</v>
      </c>
      <c r="I397" s="249"/>
      <c r="J397" s="250">
        <f>ROUND(I397*H397,2)</f>
        <v>0</v>
      </c>
      <c r="K397" s="251"/>
      <c r="L397" s="252"/>
      <c r="M397" s="253" t="s">
        <v>19</v>
      </c>
      <c r="N397" s="254" t="s">
        <v>43</v>
      </c>
      <c r="O397" s="66"/>
      <c r="P397" s="191">
        <f>O397*H397</f>
        <v>0</v>
      </c>
      <c r="Q397" s="191">
        <v>1</v>
      </c>
      <c r="R397" s="191">
        <f>Q397*H397</f>
        <v>3.6720000000000002</v>
      </c>
      <c r="S397" s="191">
        <v>0</v>
      </c>
      <c r="T397" s="192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93" t="s">
        <v>200</v>
      </c>
      <c r="AT397" s="193" t="s">
        <v>322</v>
      </c>
      <c r="AU397" s="193" t="s">
        <v>81</v>
      </c>
      <c r="AY397" s="19" t="s">
        <v>130</v>
      </c>
      <c r="BE397" s="194">
        <f>IF(N397="základní",J397,0)</f>
        <v>0</v>
      </c>
      <c r="BF397" s="194">
        <f>IF(N397="snížená",J397,0)</f>
        <v>0</v>
      </c>
      <c r="BG397" s="194">
        <f>IF(N397="zákl. přenesená",J397,0)</f>
        <v>0</v>
      </c>
      <c r="BH397" s="194">
        <f>IF(N397="sníž. přenesená",J397,0)</f>
        <v>0</v>
      </c>
      <c r="BI397" s="194">
        <f>IF(N397="nulová",J397,0)</f>
        <v>0</v>
      </c>
      <c r="BJ397" s="19" t="s">
        <v>79</v>
      </c>
      <c r="BK397" s="194">
        <f>ROUND(I397*H397,2)</f>
        <v>0</v>
      </c>
      <c r="BL397" s="19" t="s">
        <v>136</v>
      </c>
      <c r="BM397" s="193" t="s">
        <v>781</v>
      </c>
    </row>
    <row r="398" spans="1:65" s="13" customFormat="1" ht="11.25">
      <c r="B398" s="200"/>
      <c r="C398" s="201"/>
      <c r="D398" s="202" t="s">
        <v>140</v>
      </c>
      <c r="E398" s="203" t="s">
        <v>19</v>
      </c>
      <c r="F398" s="204" t="s">
        <v>782</v>
      </c>
      <c r="G398" s="201"/>
      <c r="H398" s="203" t="s">
        <v>19</v>
      </c>
      <c r="I398" s="205"/>
      <c r="J398" s="201"/>
      <c r="K398" s="201"/>
      <c r="L398" s="206"/>
      <c r="M398" s="207"/>
      <c r="N398" s="208"/>
      <c r="O398" s="208"/>
      <c r="P398" s="208"/>
      <c r="Q398" s="208"/>
      <c r="R398" s="208"/>
      <c r="S398" s="208"/>
      <c r="T398" s="209"/>
      <c r="AT398" s="210" t="s">
        <v>140</v>
      </c>
      <c r="AU398" s="210" t="s">
        <v>81</v>
      </c>
      <c r="AV398" s="13" t="s">
        <v>79</v>
      </c>
      <c r="AW398" s="13" t="s">
        <v>34</v>
      </c>
      <c r="AX398" s="13" t="s">
        <v>72</v>
      </c>
      <c r="AY398" s="210" t="s">
        <v>130</v>
      </c>
    </row>
    <row r="399" spans="1:65" s="14" customFormat="1" ht="11.25">
      <c r="B399" s="211"/>
      <c r="C399" s="212"/>
      <c r="D399" s="202" t="s">
        <v>140</v>
      </c>
      <c r="E399" s="213" t="s">
        <v>19</v>
      </c>
      <c r="F399" s="214" t="s">
        <v>783</v>
      </c>
      <c r="G399" s="212"/>
      <c r="H399" s="215">
        <v>3.6720000000000002</v>
      </c>
      <c r="I399" s="216"/>
      <c r="J399" s="212"/>
      <c r="K399" s="212"/>
      <c r="L399" s="217"/>
      <c r="M399" s="218"/>
      <c r="N399" s="219"/>
      <c r="O399" s="219"/>
      <c r="P399" s="219"/>
      <c r="Q399" s="219"/>
      <c r="R399" s="219"/>
      <c r="S399" s="219"/>
      <c r="T399" s="220"/>
      <c r="AT399" s="221" t="s">
        <v>140</v>
      </c>
      <c r="AU399" s="221" t="s">
        <v>81</v>
      </c>
      <c r="AV399" s="14" t="s">
        <v>81</v>
      </c>
      <c r="AW399" s="14" t="s">
        <v>34</v>
      </c>
      <c r="AX399" s="14" t="s">
        <v>72</v>
      </c>
      <c r="AY399" s="221" t="s">
        <v>130</v>
      </c>
    </row>
    <row r="400" spans="1:65" s="15" customFormat="1" ht="11.25">
      <c r="B400" s="222"/>
      <c r="C400" s="223"/>
      <c r="D400" s="202" t="s">
        <v>140</v>
      </c>
      <c r="E400" s="224" t="s">
        <v>19</v>
      </c>
      <c r="F400" s="225" t="s">
        <v>144</v>
      </c>
      <c r="G400" s="223"/>
      <c r="H400" s="226">
        <v>3.6720000000000002</v>
      </c>
      <c r="I400" s="227"/>
      <c r="J400" s="223"/>
      <c r="K400" s="223"/>
      <c r="L400" s="228"/>
      <c r="M400" s="229"/>
      <c r="N400" s="230"/>
      <c r="O400" s="230"/>
      <c r="P400" s="230"/>
      <c r="Q400" s="230"/>
      <c r="R400" s="230"/>
      <c r="S400" s="230"/>
      <c r="T400" s="231"/>
      <c r="AT400" s="232" t="s">
        <v>140</v>
      </c>
      <c r="AU400" s="232" t="s">
        <v>81</v>
      </c>
      <c r="AV400" s="15" t="s">
        <v>136</v>
      </c>
      <c r="AW400" s="15" t="s">
        <v>34</v>
      </c>
      <c r="AX400" s="15" t="s">
        <v>79</v>
      </c>
      <c r="AY400" s="232" t="s">
        <v>130</v>
      </c>
    </row>
    <row r="401" spans="1:65" s="2" customFormat="1" ht="24.2" customHeight="1">
      <c r="A401" s="36"/>
      <c r="B401" s="37"/>
      <c r="C401" s="181" t="s">
        <v>784</v>
      </c>
      <c r="D401" s="181" t="s">
        <v>132</v>
      </c>
      <c r="E401" s="182" t="s">
        <v>785</v>
      </c>
      <c r="F401" s="183" t="s">
        <v>786</v>
      </c>
      <c r="G401" s="184" t="s">
        <v>154</v>
      </c>
      <c r="H401" s="185">
        <v>187.6</v>
      </c>
      <c r="I401" s="186"/>
      <c r="J401" s="187">
        <f>ROUND(I401*H401,2)</f>
        <v>0</v>
      </c>
      <c r="K401" s="188"/>
      <c r="L401" s="41"/>
      <c r="M401" s="189" t="s">
        <v>19</v>
      </c>
      <c r="N401" s="190" t="s">
        <v>43</v>
      </c>
      <c r="O401" s="66"/>
      <c r="P401" s="191">
        <f>O401*H401</f>
        <v>0</v>
      </c>
      <c r="Q401" s="191">
        <v>0</v>
      </c>
      <c r="R401" s="191">
        <f>Q401*H401</f>
        <v>0</v>
      </c>
      <c r="S401" s="191">
        <v>0</v>
      </c>
      <c r="T401" s="192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193" t="s">
        <v>136</v>
      </c>
      <c r="AT401" s="193" t="s">
        <v>132</v>
      </c>
      <c r="AU401" s="193" t="s">
        <v>81</v>
      </c>
      <c r="AY401" s="19" t="s">
        <v>130</v>
      </c>
      <c r="BE401" s="194">
        <f>IF(N401="základní",J401,0)</f>
        <v>0</v>
      </c>
      <c r="BF401" s="194">
        <f>IF(N401="snížená",J401,0)</f>
        <v>0</v>
      </c>
      <c r="BG401" s="194">
        <f>IF(N401="zákl. přenesená",J401,0)</f>
        <v>0</v>
      </c>
      <c r="BH401" s="194">
        <f>IF(N401="sníž. přenesená",J401,0)</f>
        <v>0</v>
      </c>
      <c r="BI401" s="194">
        <f>IF(N401="nulová",J401,0)</f>
        <v>0</v>
      </c>
      <c r="BJ401" s="19" t="s">
        <v>79</v>
      </c>
      <c r="BK401" s="194">
        <f>ROUND(I401*H401,2)</f>
        <v>0</v>
      </c>
      <c r="BL401" s="19" t="s">
        <v>136</v>
      </c>
      <c r="BM401" s="193" t="s">
        <v>787</v>
      </c>
    </row>
    <row r="402" spans="1:65" s="2" customFormat="1" ht="11.25">
      <c r="A402" s="36"/>
      <c r="B402" s="37"/>
      <c r="C402" s="38"/>
      <c r="D402" s="195" t="s">
        <v>138</v>
      </c>
      <c r="E402" s="38"/>
      <c r="F402" s="196" t="s">
        <v>788</v>
      </c>
      <c r="G402" s="38"/>
      <c r="H402" s="38"/>
      <c r="I402" s="197"/>
      <c r="J402" s="38"/>
      <c r="K402" s="38"/>
      <c r="L402" s="41"/>
      <c r="M402" s="198"/>
      <c r="N402" s="199"/>
      <c r="O402" s="66"/>
      <c r="P402" s="66"/>
      <c r="Q402" s="66"/>
      <c r="R402" s="66"/>
      <c r="S402" s="66"/>
      <c r="T402" s="67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T402" s="19" t="s">
        <v>138</v>
      </c>
      <c r="AU402" s="19" t="s">
        <v>81</v>
      </c>
    </row>
    <row r="403" spans="1:65" s="13" customFormat="1" ht="11.25">
      <c r="B403" s="200"/>
      <c r="C403" s="201"/>
      <c r="D403" s="202" t="s">
        <v>140</v>
      </c>
      <c r="E403" s="203" t="s">
        <v>19</v>
      </c>
      <c r="F403" s="204" t="s">
        <v>560</v>
      </c>
      <c r="G403" s="201"/>
      <c r="H403" s="203" t="s">
        <v>19</v>
      </c>
      <c r="I403" s="205"/>
      <c r="J403" s="201"/>
      <c r="K403" s="201"/>
      <c r="L403" s="206"/>
      <c r="M403" s="207"/>
      <c r="N403" s="208"/>
      <c r="O403" s="208"/>
      <c r="P403" s="208"/>
      <c r="Q403" s="208"/>
      <c r="R403" s="208"/>
      <c r="S403" s="208"/>
      <c r="T403" s="209"/>
      <c r="AT403" s="210" t="s">
        <v>140</v>
      </c>
      <c r="AU403" s="210" t="s">
        <v>81</v>
      </c>
      <c r="AV403" s="13" t="s">
        <v>79</v>
      </c>
      <c r="AW403" s="13" t="s">
        <v>34</v>
      </c>
      <c r="AX403" s="13" t="s">
        <v>72</v>
      </c>
      <c r="AY403" s="210" t="s">
        <v>130</v>
      </c>
    </row>
    <row r="404" spans="1:65" s="13" customFormat="1" ht="11.25">
      <c r="B404" s="200"/>
      <c r="C404" s="201"/>
      <c r="D404" s="202" t="s">
        <v>140</v>
      </c>
      <c r="E404" s="203" t="s">
        <v>19</v>
      </c>
      <c r="F404" s="204" t="s">
        <v>789</v>
      </c>
      <c r="G404" s="201"/>
      <c r="H404" s="203" t="s">
        <v>19</v>
      </c>
      <c r="I404" s="205"/>
      <c r="J404" s="201"/>
      <c r="K404" s="201"/>
      <c r="L404" s="206"/>
      <c r="M404" s="207"/>
      <c r="N404" s="208"/>
      <c r="O404" s="208"/>
      <c r="P404" s="208"/>
      <c r="Q404" s="208"/>
      <c r="R404" s="208"/>
      <c r="S404" s="208"/>
      <c r="T404" s="209"/>
      <c r="AT404" s="210" t="s">
        <v>140</v>
      </c>
      <c r="AU404" s="210" t="s">
        <v>81</v>
      </c>
      <c r="AV404" s="13" t="s">
        <v>79</v>
      </c>
      <c r="AW404" s="13" t="s">
        <v>34</v>
      </c>
      <c r="AX404" s="13" t="s">
        <v>72</v>
      </c>
      <c r="AY404" s="210" t="s">
        <v>130</v>
      </c>
    </row>
    <row r="405" spans="1:65" s="14" customFormat="1" ht="11.25">
      <c r="B405" s="211"/>
      <c r="C405" s="212"/>
      <c r="D405" s="202" t="s">
        <v>140</v>
      </c>
      <c r="E405" s="213" t="s">
        <v>19</v>
      </c>
      <c r="F405" s="214" t="s">
        <v>790</v>
      </c>
      <c r="G405" s="212"/>
      <c r="H405" s="215">
        <v>184</v>
      </c>
      <c r="I405" s="216"/>
      <c r="J405" s="212"/>
      <c r="K405" s="212"/>
      <c r="L405" s="217"/>
      <c r="M405" s="218"/>
      <c r="N405" s="219"/>
      <c r="O405" s="219"/>
      <c r="P405" s="219"/>
      <c r="Q405" s="219"/>
      <c r="R405" s="219"/>
      <c r="S405" s="219"/>
      <c r="T405" s="220"/>
      <c r="AT405" s="221" t="s">
        <v>140</v>
      </c>
      <c r="AU405" s="221" t="s">
        <v>81</v>
      </c>
      <c r="AV405" s="14" t="s">
        <v>81</v>
      </c>
      <c r="AW405" s="14" t="s">
        <v>34</v>
      </c>
      <c r="AX405" s="14" t="s">
        <v>72</v>
      </c>
      <c r="AY405" s="221" t="s">
        <v>130</v>
      </c>
    </row>
    <row r="406" spans="1:65" s="13" customFormat="1" ht="11.25">
      <c r="B406" s="200"/>
      <c r="C406" s="201"/>
      <c r="D406" s="202" t="s">
        <v>140</v>
      </c>
      <c r="E406" s="203" t="s">
        <v>19</v>
      </c>
      <c r="F406" s="204" t="s">
        <v>603</v>
      </c>
      <c r="G406" s="201"/>
      <c r="H406" s="203" t="s">
        <v>19</v>
      </c>
      <c r="I406" s="205"/>
      <c r="J406" s="201"/>
      <c r="K406" s="201"/>
      <c r="L406" s="206"/>
      <c r="M406" s="207"/>
      <c r="N406" s="208"/>
      <c r="O406" s="208"/>
      <c r="P406" s="208"/>
      <c r="Q406" s="208"/>
      <c r="R406" s="208"/>
      <c r="S406" s="208"/>
      <c r="T406" s="209"/>
      <c r="AT406" s="210" t="s">
        <v>140</v>
      </c>
      <c r="AU406" s="210" t="s">
        <v>81</v>
      </c>
      <c r="AV406" s="13" t="s">
        <v>79</v>
      </c>
      <c r="AW406" s="13" t="s">
        <v>34</v>
      </c>
      <c r="AX406" s="13" t="s">
        <v>72</v>
      </c>
      <c r="AY406" s="210" t="s">
        <v>130</v>
      </c>
    </row>
    <row r="407" spans="1:65" s="14" customFormat="1" ht="11.25">
      <c r="B407" s="211"/>
      <c r="C407" s="212"/>
      <c r="D407" s="202" t="s">
        <v>140</v>
      </c>
      <c r="E407" s="213" t="s">
        <v>19</v>
      </c>
      <c r="F407" s="214" t="s">
        <v>791</v>
      </c>
      <c r="G407" s="212"/>
      <c r="H407" s="215">
        <v>3.6</v>
      </c>
      <c r="I407" s="216"/>
      <c r="J407" s="212"/>
      <c r="K407" s="212"/>
      <c r="L407" s="217"/>
      <c r="M407" s="218"/>
      <c r="N407" s="219"/>
      <c r="O407" s="219"/>
      <c r="P407" s="219"/>
      <c r="Q407" s="219"/>
      <c r="R407" s="219"/>
      <c r="S407" s="219"/>
      <c r="T407" s="220"/>
      <c r="AT407" s="221" t="s">
        <v>140</v>
      </c>
      <c r="AU407" s="221" t="s">
        <v>81</v>
      </c>
      <c r="AV407" s="14" t="s">
        <v>81</v>
      </c>
      <c r="AW407" s="14" t="s">
        <v>34</v>
      </c>
      <c r="AX407" s="14" t="s">
        <v>72</v>
      </c>
      <c r="AY407" s="221" t="s">
        <v>130</v>
      </c>
    </row>
    <row r="408" spans="1:65" s="15" customFormat="1" ht="11.25">
      <c r="B408" s="222"/>
      <c r="C408" s="223"/>
      <c r="D408" s="202" t="s">
        <v>140</v>
      </c>
      <c r="E408" s="224" t="s">
        <v>19</v>
      </c>
      <c r="F408" s="225" t="s">
        <v>144</v>
      </c>
      <c r="G408" s="223"/>
      <c r="H408" s="226">
        <v>187.6</v>
      </c>
      <c r="I408" s="227"/>
      <c r="J408" s="223"/>
      <c r="K408" s="223"/>
      <c r="L408" s="228"/>
      <c r="M408" s="229"/>
      <c r="N408" s="230"/>
      <c r="O408" s="230"/>
      <c r="P408" s="230"/>
      <c r="Q408" s="230"/>
      <c r="R408" s="230"/>
      <c r="S408" s="230"/>
      <c r="T408" s="231"/>
      <c r="AT408" s="232" t="s">
        <v>140</v>
      </c>
      <c r="AU408" s="232" t="s">
        <v>81</v>
      </c>
      <c r="AV408" s="15" t="s">
        <v>136</v>
      </c>
      <c r="AW408" s="15" t="s">
        <v>34</v>
      </c>
      <c r="AX408" s="15" t="s">
        <v>79</v>
      </c>
      <c r="AY408" s="232" t="s">
        <v>130</v>
      </c>
    </row>
    <row r="409" spans="1:65" s="2" customFormat="1" ht="16.5" customHeight="1">
      <c r="A409" s="36"/>
      <c r="B409" s="37"/>
      <c r="C409" s="244" t="s">
        <v>792</v>
      </c>
      <c r="D409" s="244" t="s">
        <v>322</v>
      </c>
      <c r="E409" s="245" t="s">
        <v>323</v>
      </c>
      <c r="F409" s="246" t="s">
        <v>324</v>
      </c>
      <c r="G409" s="247" t="s">
        <v>325</v>
      </c>
      <c r="H409" s="248">
        <v>5.7969999999999997</v>
      </c>
      <c r="I409" s="249"/>
      <c r="J409" s="250">
        <f>ROUND(I409*H409,2)</f>
        <v>0</v>
      </c>
      <c r="K409" s="251"/>
      <c r="L409" s="252"/>
      <c r="M409" s="253" t="s">
        <v>19</v>
      </c>
      <c r="N409" s="254" t="s">
        <v>43</v>
      </c>
      <c r="O409" s="66"/>
      <c r="P409" s="191">
        <f>O409*H409</f>
        <v>0</v>
      </c>
      <c r="Q409" s="191">
        <v>1E-3</v>
      </c>
      <c r="R409" s="191">
        <f>Q409*H409</f>
        <v>5.7970000000000001E-3</v>
      </c>
      <c r="S409" s="191">
        <v>0</v>
      </c>
      <c r="T409" s="192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193" t="s">
        <v>200</v>
      </c>
      <c r="AT409" s="193" t="s">
        <v>322</v>
      </c>
      <c r="AU409" s="193" t="s">
        <v>81</v>
      </c>
      <c r="AY409" s="19" t="s">
        <v>130</v>
      </c>
      <c r="BE409" s="194">
        <f>IF(N409="základní",J409,0)</f>
        <v>0</v>
      </c>
      <c r="BF409" s="194">
        <f>IF(N409="snížená",J409,0)</f>
        <v>0</v>
      </c>
      <c r="BG409" s="194">
        <f>IF(N409="zákl. přenesená",J409,0)</f>
        <v>0</v>
      </c>
      <c r="BH409" s="194">
        <f>IF(N409="sníž. přenesená",J409,0)</f>
        <v>0</v>
      </c>
      <c r="BI409" s="194">
        <f>IF(N409="nulová",J409,0)</f>
        <v>0</v>
      </c>
      <c r="BJ409" s="19" t="s">
        <v>79</v>
      </c>
      <c r="BK409" s="194">
        <f>ROUND(I409*H409,2)</f>
        <v>0</v>
      </c>
      <c r="BL409" s="19" t="s">
        <v>136</v>
      </c>
      <c r="BM409" s="193" t="s">
        <v>793</v>
      </c>
    </row>
    <row r="410" spans="1:65" s="13" customFormat="1" ht="11.25">
      <c r="B410" s="200"/>
      <c r="C410" s="201"/>
      <c r="D410" s="202" t="s">
        <v>140</v>
      </c>
      <c r="E410" s="203" t="s">
        <v>19</v>
      </c>
      <c r="F410" s="204" t="s">
        <v>327</v>
      </c>
      <c r="G410" s="201"/>
      <c r="H410" s="203" t="s">
        <v>19</v>
      </c>
      <c r="I410" s="205"/>
      <c r="J410" s="201"/>
      <c r="K410" s="201"/>
      <c r="L410" s="206"/>
      <c r="M410" s="207"/>
      <c r="N410" s="208"/>
      <c r="O410" s="208"/>
      <c r="P410" s="208"/>
      <c r="Q410" s="208"/>
      <c r="R410" s="208"/>
      <c r="S410" s="208"/>
      <c r="T410" s="209"/>
      <c r="AT410" s="210" t="s">
        <v>140</v>
      </c>
      <c r="AU410" s="210" t="s">
        <v>81</v>
      </c>
      <c r="AV410" s="13" t="s">
        <v>79</v>
      </c>
      <c r="AW410" s="13" t="s">
        <v>34</v>
      </c>
      <c r="AX410" s="13" t="s">
        <v>72</v>
      </c>
      <c r="AY410" s="210" t="s">
        <v>130</v>
      </c>
    </row>
    <row r="411" spans="1:65" s="14" customFormat="1" ht="11.25">
      <c r="B411" s="211"/>
      <c r="C411" s="212"/>
      <c r="D411" s="202" t="s">
        <v>140</v>
      </c>
      <c r="E411" s="213" t="s">
        <v>19</v>
      </c>
      <c r="F411" s="214" t="s">
        <v>794</v>
      </c>
      <c r="G411" s="212"/>
      <c r="H411" s="215">
        <v>5.7969999999999997</v>
      </c>
      <c r="I411" s="216"/>
      <c r="J411" s="212"/>
      <c r="K411" s="212"/>
      <c r="L411" s="217"/>
      <c r="M411" s="218"/>
      <c r="N411" s="219"/>
      <c r="O411" s="219"/>
      <c r="P411" s="219"/>
      <c r="Q411" s="219"/>
      <c r="R411" s="219"/>
      <c r="S411" s="219"/>
      <c r="T411" s="220"/>
      <c r="AT411" s="221" t="s">
        <v>140</v>
      </c>
      <c r="AU411" s="221" t="s">
        <v>81</v>
      </c>
      <c r="AV411" s="14" t="s">
        <v>81</v>
      </c>
      <c r="AW411" s="14" t="s">
        <v>34</v>
      </c>
      <c r="AX411" s="14" t="s">
        <v>72</v>
      </c>
      <c r="AY411" s="221" t="s">
        <v>130</v>
      </c>
    </row>
    <row r="412" spans="1:65" s="15" customFormat="1" ht="11.25">
      <c r="B412" s="222"/>
      <c r="C412" s="223"/>
      <c r="D412" s="202" t="s">
        <v>140</v>
      </c>
      <c r="E412" s="224" t="s">
        <v>19</v>
      </c>
      <c r="F412" s="225" t="s">
        <v>144</v>
      </c>
      <c r="G412" s="223"/>
      <c r="H412" s="226">
        <v>5.7969999999999997</v>
      </c>
      <c r="I412" s="227"/>
      <c r="J412" s="223"/>
      <c r="K412" s="223"/>
      <c r="L412" s="228"/>
      <c r="M412" s="229"/>
      <c r="N412" s="230"/>
      <c r="O412" s="230"/>
      <c r="P412" s="230"/>
      <c r="Q412" s="230"/>
      <c r="R412" s="230"/>
      <c r="S412" s="230"/>
      <c r="T412" s="231"/>
      <c r="AT412" s="232" t="s">
        <v>140</v>
      </c>
      <c r="AU412" s="232" t="s">
        <v>81</v>
      </c>
      <c r="AV412" s="15" t="s">
        <v>136</v>
      </c>
      <c r="AW412" s="15" t="s">
        <v>34</v>
      </c>
      <c r="AX412" s="15" t="s">
        <v>79</v>
      </c>
      <c r="AY412" s="232" t="s">
        <v>130</v>
      </c>
    </row>
    <row r="413" spans="1:65" s="2" customFormat="1" ht="21.75" customHeight="1">
      <c r="A413" s="36"/>
      <c r="B413" s="37"/>
      <c r="C413" s="181" t="s">
        <v>795</v>
      </c>
      <c r="D413" s="181" t="s">
        <v>132</v>
      </c>
      <c r="E413" s="182" t="s">
        <v>342</v>
      </c>
      <c r="F413" s="183" t="s">
        <v>343</v>
      </c>
      <c r="G413" s="184" t="s">
        <v>154</v>
      </c>
      <c r="H413" s="185">
        <v>190.9</v>
      </c>
      <c r="I413" s="186"/>
      <c r="J413" s="187">
        <f>ROUND(I413*H413,2)</f>
        <v>0</v>
      </c>
      <c r="K413" s="188"/>
      <c r="L413" s="41"/>
      <c r="M413" s="189" t="s">
        <v>19</v>
      </c>
      <c r="N413" s="190" t="s">
        <v>43</v>
      </c>
      <c r="O413" s="66"/>
      <c r="P413" s="191">
        <f>O413*H413</f>
        <v>0</v>
      </c>
      <c r="Q413" s="191">
        <v>0</v>
      </c>
      <c r="R413" s="191">
        <f>Q413*H413</f>
        <v>0</v>
      </c>
      <c r="S413" s="191">
        <v>0</v>
      </c>
      <c r="T413" s="192">
        <f>S413*H413</f>
        <v>0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193" t="s">
        <v>136</v>
      </c>
      <c r="AT413" s="193" t="s">
        <v>132</v>
      </c>
      <c r="AU413" s="193" t="s">
        <v>81</v>
      </c>
      <c r="AY413" s="19" t="s">
        <v>130</v>
      </c>
      <c r="BE413" s="194">
        <f>IF(N413="základní",J413,0)</f>
        <v>0</v>
      </c>
      <c r="BF413" s="194">
        <f>IF(N413="snížená",J413,0)</f>
        <v>0</v>
      </c>
      <c r="BG413" s="194">
        <f>IF(N413="zákl. přenesená",J413,0)</f>
        <v>0</v>
      </c>
      <c r="BH413" s="194">
        <f>IF(N413="sníž. přenesená",J413,0)</f>
        <v>0</v>
      </c>
      <c r="BI413" s="194">
        <f>IF(N413="nulová",J413,0)</f>
        <v>0</v>
      </c>
      <c r="BJ413" s="19" t="s">
        <v>79</v>
      </c>
      <c r="BK413" s="194">
        <f>ROUND(I413*H413,2)</f>
        <v>0</v>
      </c>
      <c r="BL413" s="19" t="s">
        <v>136</v>
      </c>
      <c r="BM413" s="193" t="s">
        <v>796</v>
      </c>
    </row>
    <row r="414" spans="1:65" s="2" customFormat="1" ht="11.25">
      <c r="A414" s="36"/>
      <c r="B414" s="37"/>
      <c r="C414" s="38"/>
      <c r="D414" s="195" t="s">
        <v>138</v>
      </c>
      <c r="E414" s="38"/>
      <c r="F414" s="196" t="s">
        <v>345</v>
      </c>
      <c r="G414" s="38"/>
      <c r="H414" s="38"/>
      <c r="I414" s="197"/>
      <c r="J414" s="38"/>
      <c r="K414" s="38"/>
      <c r="L414" s="41"/>
      <c r="M414" s="198"/>
      <c r="N414" s="199"/>
      <c r="O414" s="66"/>
      <c r="P414" s="66"/>
      <c r="Q414" s="66"/>
      <c r="R414" s="66"/>
      <c r="S414" s="66"/>
      <c r="T414" s="67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T414" s="19" t="s">
        <v>138</v>
      </c>
      <c r="AU414" s="19" t="s">
        <v>81</v>
      </c>
    </row>
    <row r="415" spans="1:65" s="13" customFormat="1" ht="11.25">
      <c r="B415" s="200"/>
      <c r="C415" s="201"/>
      <c r="D415" s="202" t="s">
        <v>140</v>
      </c>
      <c r="E415" s="203" t="s">
        <v>19</v>
      </c>
      <c r="F415" s="204" t="s">
        <v>560</v>
      </c>
      <c r="G415" s="201"/>
      <c r="H415" s="203" t="s">
        <v>19</v>
      </c>
      <c r="I415" s="205"/>
      <c r="J415" s="201"/>
      <c r="K415" s="201"/>
      <c r="L415" s="206"/>
      <c r="M415" s="207"/>
      <c r="N415" s="208"/>
      <c r="O415" s="208"/>
      <c r="P415" s="208"/>
      <c r="Q415" s="208"/>
      <c r="R415" s="208"/>
      <c r="S415" s="208"/>
      <c r="T415" s="209"/>
      <c r="AT415" s="210" t="s">
        <v>140</v>
      </c>
      <c r="AU415" s="210" t="s">
        <v>81</v>
      </c>
      <c r="AV415" s="13" t="s">
        <v>79</v>
      </c>
      <c r="AW415" s="13" t="s">
        <v>34</v>
      </c>
      <c r="AX415" s="13" t="s">
        <v>72</v>
      </c>
      <c r="AY415" s="210" t="s">
        <v>130</v>
      </c>
    </row>
    <row r="416" spans="1:65" s="13" customFormat="1" ht="11.25">
      <c r="B416" s="200"/>
      <c r="C416" s="201"/>
      <c r="D416" s="202" t="s">
        <v>140</v>
      </c>
      <c r="E416" s="203" t="s">
        <v>19</v>
      </c>
      <c r="F416" s="204" t="s">
        <v>797</v>
      </c>
      <c r="G416" s="201"/>
      <c r="H416" s="203" t="s">
        <v>19</v>
      </c>
      <c r="I416" s="205"/>
      <c r="J416" s="201"/>
      <c r="K416" s="201"/>
      <c r="L416" s="206"/>
      <c r="M416" s="207"/>
      <c r="N416" s="208"/>
      <c r="O416" s="208"/>
      <c r="P416" s="208"/>
      <c r="Q416" s="208"/>
      <c r="R416" s="208"/>
      <c r="S416" s="208"/>
      <c r="T416" s="209"/>
      <c r="AT416" s="210" t="s">
        <v>140</v>
      </c>
      <c r="AU416" s="210" t="s">
        <v>81</v>
      </c>
      <c r="AV416" s="13" t="s">
        <v>79</v>
      </c>
      <c r="AW416" s="13" t="s">
        <v>34</v>
      </c>
      <c r="AX416" s="13" t="s">
        <v>72</v>
      </c>
      <c r="AY416" s="210" t="s">
        <v>130</v>
      </c>
    </row>
    <row r="417" spans="1:65" s="14" customFormat="1" ht="11.25">
      <c r="B417" s="211"/>
      <c r="C417" s="212"/>
      <c r="D417" s="202" t="s">
        <v>140</v>
      </c>
      <c r="E417" s="213" t="s">
        <v>19</v>
      </c>
      <c r="F417" s="214" t="s">
        <v>798</v>
      </c>
      <c r="G417" s="212"/>
      <c r="H417" s="215">
        <v>190.9</v>
      </c>
      <c r="I417" s="216"/>
      <c r="J417" s="212"/>
      <c r="K417" s="212"/>
      <c r="L417" s="217"/>
      <c r="M417" s="218"/>
      <c r="N417" s="219"/>
      <c r="O417" s="219"/>
      <c r="P417" s="219"/>
      <c r="Q417" s="219"/>
      <c r="R417" s="219"/>
      <c r="S417" s="219"/>
      <c r="T417" s="220"/>
      <c r="AT417" s="221" t="s">
        <v>140</v>
      </c>
      <c r="AU417" s="221" t="s">
        <v>81</v>
      </c>
      <c r="AV417" s="14" t="s">
        <v>81</v>
      </c>
      <c r="AW417" s="14" t="s">
        <v>34</v>
      </c>
      <c r="AX417" s="14" t="s">
        <v>72</v>
      </c>
      <c r="AY417" s="221" t="s">
        <v>130</v>
      </c>
    </row>
    <row r="418" spans="1:65" s="15" customFormat="1" ht="11.25">
      <c r="B418" s="222"/>
      <c r="C418" s="223"/>
      <c r="D418" s="202" t="s">
        <v>140</v>
      </c>
      <c r="E418" s="224" t="s">
        <v>19</v>
      </c>
      <c r="F418" s="225" t="s">
        <v>144</v>
      </c>
      <c r="G418" s="223"/>
      <c r="H418" s="226">
        <v>190.9</v>
      </c>
      <c r="I418" s="227"/>
      <c r="J418" s="223"/>
      <c r="K418" s="223"/>
      <c r="L418" s="228"/>
      <c r="M418" s="229"/>
      <c r="N418" s="230"/>
      <c r="O418" s="230"/>
      <c r="P418" s="230"/>
      <c r="Q418" s="230"/>
      <c r="R418" s="230"/>
      <c r="S418" s="230"/>
      <c r="T418" s="231"/>
      <c r="AT418" s="232" t="s">
        <v>140</v>
      </c>
      <c r="AU418" s="232" t="s">
        <v>81</v>
      </c>
      <c r="AV418" s="15" t="s">
        <v>136</v>
      </c>
      <c r="AW418" s="15" t="s">
        <v>34</v>
      </c>
      <c r="AX418" s="15" t="s">
        <v>79</v>
      </c>
      <c r="AY418" s="232" t="s">
        <v>130</v>
      </c>
    </row>
    <row r="419" spans="1:65" s="2" customFormat="1" ht="21.75" customHeight="1">
      <c r="A419" s="36"/>
      <c r="B419" s="37"/>
      <c r="C419" s="181" t="s">
        <v>462</v>
      </c>
      <c r="D419" s="181" t="s">
        <v>132</v>
      </c>
      <c r="E419" s="182" t="s">
        <v>347</v>
      </c>
      <c r="F419" s="183" t="s">
        <v>348</v>
      </c>
      <c r="G419" s="184" t="s">
        <v>154</v>
      </c>
      <c r="H419" s="185">
        <v>178.02600000000001</v>
      </c>
      <c r="I419" s="186"/>
      <c r="J419" s="187">
        <f>ROUND(I419*H419,2)</f>
        <v>0</v>
      </c>
      <c r="K419" s="188"/>
      <c r="L419" s="41"/>
      <c r="M419" s="189" t="s">
        <v>19</v>
      </c>
      <c r="N419" s="190" t="s">
        <v>43</v>
      </c>
      <c r="O419" s="66"/>
      <c r="P419" s="191">
        <f>O419*H419</f>
        <v>0</v>
      </c>
      <c r="Q419" s="191">
        <v>0</v>
      </c>
      <c r="R419" s="191">
        <f>Q419*H419</f>
        <v>0</v>
      </c>
      <c r="S419" s="191">
        <v>0</v>
      </c>
      <c r="T419" s="192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93" t="s">
        <v>136</v>
      </c>
      <c r="AT419" s="193" t="s">
        <v>132</v>
      </c>
      <c r="AU419" s="193" t="s">
        <v>81</v>
      </c>
      <c r="AY419" s="19" t="s">
        <v>130</v>
      </c>
      <c r="BE419" s="194">
        <f>IF(N419="základní",J419,0)</f>
        <v>0</v>
      </c>
      <c r="BF419" s="194">
        <f>IF(N419="snížená",J419,0)</f>
        <v>0</v>
      </c>
      <c r="BG419" s="194">
        <f>IF(N419="zákl. přenesená",J419,0)</f>
        <v>0</v>
      </c>
      <c r="BH419" s="194">
        <f>IF(N419="sníž. přenesená",J419,0)</f>
        <v>0</v>
      </c>
      <c r="BI419" s="194">
        <f>IF(N419="nulová",J419,0)</f>
        <v>0</v>
      </c>
      <c r="BJ419" s="19" t="s">
        <v>79</v>
      </c>
      <c r="BK419" s="194">
        <f>ROUND(I419*H419,2)</f>
        <v>0</v>
      </c>
      <c r="BL419" s="19" t="s">
        <v>136</v>
      </c>
      <c r="BM419" s="193" t="s">
        <v>799</v>
      </c>
    </row>
    <row r="420" spans="1:65" s="2" customFormat="1" ht="11.25">
      <c r="A420" s="36"/>
      <c r="B420" s="37"/>
      <c r="C420" s="38"/>
      <c r="D420" s="195" t="s">
        <v>138</v>
      </c>
      <c r="E420" s="38"/>
      <c r="F420" s="196" t="s">
        <v>350</v>
      </c>
      <c r="G420" s="38"/>
      <c r="H420" s="38"/>
      <c r="I420" s="197"/>
      <c r="J420" s="38"/>
      <c r="K420" s="38"/>
      <c r="L420" s="41"/>
      <c r="M420" s="198"/>
      <c r="N420" s="199"/>
      <c r="O420" s="66"/>
      <c r="P420" s="66"/>
      <c r="Q420" s="66"/>
      <c r="R420" s="66"/>
      <c r="S420" s="66"/>
      <c r="T420" s="67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9" t="s">
        <v>138</v>
      </c>
      <c r="AU420" s="19" t="s">
        <v>81</v>
      </c>
    </row>
    <row r="421" spans="1:65" s="13" customFormat="1" ht="11.25">
      <c r="B421" s="200"/>
      <c r="C421" s="201"/>
      <c r="D421" s="202" t="s">
        <v>140</v>
      </c>
      <c r="E421" s="203" t="s">
        <v>19</v>
      </c>
      <c r="F421" s="204" t="s">
        <v>560</v>
      </c>
      <c r="G421" s="201"/>
      <c r="H421" s="203" t="s">
        <v>19</v>
      </c>
      <c r="I421" s="205"/>
      <c r="J421" s="201"/>
      <c r="K421" s="201"/>
      <c r="L421" s="206"/>
      <c r="M421" s="207"/>
      <c r="N421" s="208"/>
      <c r="O421" s="208"/>
      <c r="P421" s="208"/>
      <c r="Q421" s="208"/>
      <c r="R421" s="208"/>
      <c r="S421" s="208"/>
      <c r="T421" s="209"/>
      <c r="AT421" s="210" t="s">
        <v>140</v>
      </c>
      <c r="AU421" s="210" t="s">
        <v>81</v>
      </c>
      <c r="AV421" s="13" t="s">
        <v>79</v>
      </c>
      <c r="AW421" s="13" t="s">
        <v>34</v>
      </c>
      <c r="AX421" s="13" t="s">
        <v>72</v>
      </c>
      <c r="AY421" s="210" t="s">
        <v>130</v>
      </c>
    </row>
    <row r="422" spans="1:65" s="13" customFormat="1" ht="11.25">
      <c r="B422" s="200"/>
      <c r="C422" s="201"/>
      <c r="D422" s="202" t="s">
        <v>140</v>
      </c>
      <c r="E422" s="203" t="s">
        <v>19</v>
      </c>
      <c r="F422" s="204" t="s">
        <v>800</v>
      </c>
      <c r="G422" s="201"/>
      <c r="H422" s="203" t="s">
        <v>19</v>
      </c>
      <c r="I422" s="205"/>
      <c r="J422" s="201"/>
      <c r="K422" s="201"/>
      <c r="L422" s="206"/>
      <c r="M422" s="207"/>
      <c r="N422" s="208"/>
      <c r="O422" s="208"/>
      <c r="P422" s="208"/>
      <c r="Q422" s="208"/>
      <c r="R422" s="208"/>
      <c r="S422" s="208"/>
      <c r="T422" s="209"/>
      <c r="AT422" s="210" t="s">
        <v>140</v>
      </c>
      <c r="AU422" s="210" t="s">
        <v>81</v>
      </c>
      <c r="AV422" s="13" t="s">
        <v>79</v>
      </c>
      <c r="AW422" s="13" t="s">
        <v>34</v>
      </c>
      <c r="AX422" s="13" t="s">
        <v>72</v>
      </c>
      <c r="AY422" s="210" t="s">
        <v>130</v>
      </c>
    </row>
    <row r="423" spans="1:65" s="14" customFormat="1" ht="11.25">
      <c r="B423" s="211"/>
      <c r="C423" s="212"/>
      <c r="D423" s="202" t="s">
        <v>140</v>
      </c>
      <c r="E423" s="213" t="s">
        <v>19</v>
      </c>
      <c r="F423" s="214" t="s">
        <v>801</v>
      </c>
      <c r="G423" s="212"/>
      <c r="H423" s="215">
        <v>166</v>
      </c>
      <c r="I423" s="216"/>
      <c r="J423" s="212"/>
      <c r="K423" s="212"/>
      <c r="L423" s="217"/>
      <c r="M423" s="218"/>
      <c r="N423" s="219"/>
      <c r="O423" s="219"/>
      <c r="P423" s="219"/>
      <c r="Q423" s="219"/>
      <c r="R423" s="219"/>
      <c r="S423" s="219"/>
      <c r="T423" s="220"/>
      <c r="AT423" s="221" t="s">
        <v>140</v>
      </c>
      <c r="AU423" s="221" t="s">
        <v>81</v>
      </c>
      <c r="AV423" s="14" t="s">
        <v>81</v>
      </c>
      <c r="AW423" s="14" t="s">
        <v>34</v>
      </c>
      <c r="AX423" s="14" t="s">
        <v>72</v>
      </c>
      <c r="AY423" s="221" t="s">
        <v>130</v>
      </c>
    </row>
    <row r="424" spans="1:65" s="13" customFormat="1" ht="11.25">
      <c r="B424" s="200"/>
      <c r="C424" s="201"/>
      <c r="D424" s="202" t="s">
        <v>140</v>
      </c>
      <c r="E424" s="203" t="s">
        <v>19</v>
      </c>
      <c r="F424" s="204" t="s">
        <v>802</v>
      </c>
      <c r="G424" s="201"/>
      <c r="H424" s="203" t="s">
        <v>19</v>
      </c>
      <c r="I424" s="205"/>
      <c r="J424" s="201"/>
      <c r="K424" s="201"/>
      <c r="L424" s="206"/>
      <c r="M424" s="207"/>
      <c r="N424" s="208"/>
      <c r="O424" s="208"/>
      <c r="P424" s="208"/>
      <c r="Q424" s="208"/>
      <c r="R424" s="208"/>
      <c r="S424" s="208"/>
      <c r="T424" s="209"/>
      <c r="AT424" s="210" t="s">
        <v>140</v>
      </c>
      <c r="AU424" s="210" t="s">
        <v>81</v>
      </c>
      <c r="AV424" s="13" t="s">
        <v>79</v>
      </c>
      <c r="AW424" s="13" t="s">
        <v>34</v>
      </c>
      <c r="AX424" s="13" t="s">
        <v>72</v>
      </c>
      <c r="AY424" s="210" t="s">
        <v>130</v>
      </c>
    </row>
    <row r="425" spans="1:65" s="14" customFormat="1" ht="11.25">
      <c r="B425" s="211"/>
      <c r="C425" s="212"/>
      <c r="D425" s="202" t="s">
        <v>140</v>
      </c>
      <c r="E425" s="213" t="s">
        <v>19</v>
      </c>
      <c r="F425" s="214" t="s">
        <v>803</v>
      </c>
      <c r="G425" s="212"/>
      <c r="H425" s="215">
        <v>6</v>
      </c>
      <c r="I425" s="216"/>
      <c r="J425" s="212"/>
      <c r="K425" s="212"/>
      <c r="L425" s="217"/>
      <c r="M425" s="218"/>
      <c r="N425" s="219"/>
      <c r="O425" s="219"/>
      <c r="P425" s="219"/>
      <c r="Q425" s="219"/>
      <c r="R425" s="219"/>
      <c r="S425" s="219"/>
      <c r="T425" s="220"/>
      <c r="AT425" s="221" t="s">
        <v>140</v>
      </c>
      <c r="AU425" s="221" t="s">
        <v>81</v>
      </c>
      <c r="AV425" s="14" t="s">
        <v>81</v>
      </c>
      <c r="AW425" s="14" t="s">
        <v>34</v>
      </c>
      <c r="AX425" s="14" t="s">
        <v>72</v>
      </c>
      <c r="AY425" s="221" t="s">
        <v>130</v>
      </c>
    </row>
    <row r="426" spans="1:65" s="13" customFormat="1" ht="11.25">
      <c r="B426" s="200"/>
      <c r="C426" s="201"/>
      <c r="D426" s="202" t="s">
        <v>140</v>
      </c>
      <c r="E426" s="203" t="s">
        <v>19</v>
      </c>
      <c r="F426" s="204" t="s">
        <v>804</v>
      </c>
      <c r="G426" s="201"/>
      <c r="H426" s="203" t="s">
        <v>19</v>
      </c>
      <c r="I426" s="205"/>
      <c r="J426" s="201"/>
      <c r="K426" s="201"/>
      <c r="L426" s="206"/>
      <c r="M426" s="207"/>
      <c r="N426" s="208"/>
      <c r="O426" s="208"/>
      <c r="P426" s="208"/>
      <c r="Q426" s="208"/>
      <c r="R426" s="208"/>
      <c r="S426" s="208"/>
      <c r="T426" s="209"/>
      <c r="AT426" s="210" t="s">
        <v>140</v>
      </c>
      <c r="AU426" s="210" t="s">
        <v>81</v>
      </c>
      <c r="AV426" s="13" t="s">
        <v>79</v>
      </c>
      <c r="AW426" s="13" t="s">
        <v>34</v>
      </c>
      <c r="AX426" s="13" t="s">
        <v>72</v>
      </c>
      <c r="AY426" s="210" t="s">
        <v>130</v>
      </c>
    </row>
    <row r="427" spans="1:65" s="14" customFormat="1" ht="11.25">
      <c r="B427" s="211"/>
      <c r="C427" s="212"/>
      <c r="D427" s="202" t="s">
        <v>140</v>
      </c>
      <c r="E427" s="213" t="s">
        <v>19</v>
      </c>
      <c r="F427" s="214" t="s">
        <v>805</v>
      </c>
      <c r="G427" s="212"/>
      <c r="H427" s="215">
        <v>6.0259999999999998</v>
      </c>
      <c r="I427" s="216"/>
      <c r="J427" s="212"/>
      <c r="K427" s="212"/>
      <c r="L427" s="217"/>
      <c r="M427" s="218"/>
      <c r="N427" s="219"/>
      <c r="O427" s="219"/>
      <c r="P427" s="219"/>
      <c r="Q427" s="219"/>
      <c r="R427" s="219"/>
      <c r="S427" s="219"/>
      <c r="T427" s="220"/>
      <c r="AT427" s="221" t="s">
        <v>140</v>
      </c>
      <c r="AU427" s="221" t="s">
        <v>81</v>
      </c>
      <c r="AV427" s="14" t="s">
        <v>81</v>
      </c>
      <c r="AW427" s="14" t="s">
        <v>34</v>
      </c>
      <c r="AX427" s="14" t="s">
        <v>72</v>
      </c>
      <c r="AY427" s="221" t="s">
        <v>130</v>
      </c>
    </row>
    <row r="428" spans="1:65" s="15" customFormat="1" ht="11.25">
      <c r="B428" s="222"/>
      <c r="C428" s="223"/>
      <c r="D428" s="202" t="s">
        <v>140</v>
      </c>
      <c r="E428" s="224" t="s">
        <v>19</v>
      </c>
      <c r="F428" s="225" t="s">
        <v>144</v>
      </c>
      <c r="G428" s="223"/>
      <c r="H428" s="226">
        <v>178.02600000000001</v>
      </c>
      <c r="I428" s="227"/>
      <c r="J428" s="223"/>
      <c r="K428" s="223"/>
      <c r="L428" s="228"/>
      <c r="M428" s="229"/>
      <c r="N428" s="230"/>
      <c r="O428" s="230"/>
      <c r="P428" s="230"/>
      <c r="Q428" s="230"/>
      <c r="R428" s="230"/>
      <c r="S428" s="230"/>
      <c r="T428" s="231"/>
      <c r="AT428" s="232" t="s">
        <v>140</v>
      </c>
      <c r="AU428" s="232" t="s">
        <v>81</v>
      </c>
      <c r="AV428" s="15" t="s">
        <v>136</v>
      </c>
      <c r="AW428" s="15" t="s">
        <v>34</v>
      </c>
      <c r="AX428" s="15" t="s">
        <v>79</v>
      </c>
      <c r="AY428" s="232" t="s">
        <v>130</v>
      </c>
    </row>
    <row r="429" spans="1:65" s="2" customFormat="1" ht="24.2" customHeight="1">
      <c r="A429" s="36"/>
      <c r="B429" s="37"/>
      <c r="C429" s="181" t="s">
        <v>806</v>
      </c>
      <c r="D429" s="181" t="s">
        <v>132</v>
      </c>
      <c r="E429" s="182" t="s">
        <v>358</v>
      </c>
      <c r="F429" s="183" t="s">
        <v>359</v>
      </c>
      <c r="G429" s="184" t="s">
        <v>154</v>
      </c>
      <c r="H429" s="185">
        <v>32.299999999999997</v>
      </c>
      <c r="I429" s="186"/>
      <c r="J429" s="187">
        <f>ROUND(I429*H429,2)</f>
        <v>0</v>
      </c>
      <c r="K429" s="188"/>
      <c r="L429" s="41"/>
      <c r="M429" s="189" t="s">
        <v>19</v>
      </c>
      <c r="N429" s="190" t="s">
        <v>43</v>
      </c>
      <c r="O429" s="66"/>
      <c r="P429" s="191">
        <f>O429*H429</f>
        <v>0</v>
      </c>
      <c r="Q429" s="191">
        <v>0</v>
      </c>
      <c r="R429" s="191">
        <f>Q429*H429</f>
        <v>0</v>
      </c>
      <c r="S429" s="191">
        <v>0</v>
      </c>
      <c r="T429" s="192">
        <f>S429*H429</f>
        <v>0</v>
      </c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R429" s="193" t="s">
        <v>136</v>
      </c>
      <c r="AT429" s="193" t="s">
        <v>132</v>
      </c>
      <c r="AU429" s="193" t="s">
        <v>81</v>
      </c>
      <c r="AY429" s="19" t="s">
        <v>130</v>
      </c>
      <c r="BE429" s="194">
        <f>IF(N429="základní",J429,0)</f>
        <v>0</v>
      </c>
      <c r="BF429" s="194">
        <f>IF(N429="snížená",J429,0)</f>
        <v>0</v>
      </c>
      <c r="BG429" s="194">
        <f>IF(N429="zákl. přenesená",J429,0)</f>
        <v>0</v>
      </c>
      <c r="BH429" s="194">
        <f>IF(N429="sníž. přenesená",J429,0)</f>
        <v>0</v>
      </c>
      <c r="BI429" s="194">
        <f>IF(N429="nulová",J429,0)</f>
        <v>0</v>
      </c>
      <c r="BJ429" s="19" t="s">
        <v>79</v>
      </c>
      <c r="BK429" s="194">
        <f>ROUND(I429*H429,2)</f>
        <v>0</v>
      </c>
      <c r="BL429" s="19" t="s">
        <v>136</v>
      </c>
      <c r="BM429" s="193" t="s">
        <v>807</v>
      </c>
    </row>
    <row r="430" spans="1:65" s="2" customFormat="1" ht="11.25">
      <c r="A430" s="36"/>
      <c r="B430" s="37"/>
      <c r="C430" s="38"/>
      <c r="D430" s="195" t="s">
        <v>138</v>
      </c>
      <c r="E430" s="38"/>
      <c r="F430" s="196" t="s">
        <v>361</v>
      </c>
      <c r="G430" s="38"/>
      <c r="H430" s="38"/>
      <c r="I430" s="197"/>
      <c r="J430" s="38"/>
      <c r="K430" s="38"/>
      <c r="L430" s="41"/>
      <c r="M430" s="198"/>
      <c r="N430" s="199"/>
      <c r="O430" s="66"/>
      <c r="P430" s="66"/>
      <c r="Q430" s="66"/>
      <c r="R430" s="66"/>
      <c r="S430" s="66"/>
      <c r="T430" s="67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T430" s="19" t="s">
        <v>138</v>
      </c>
      <c r="AU430" s="19" t="s">
        <v>81</v>
      </c>
    </row>
    <row r="431" spans="1:65" s="13" customFormat="1" ht="11.25">
      <c r="B431" s="200"/>
      <c r="C431" s="201"/>
      <c r="D431" s="202" t="s">
        <v>140</v>
      </c>
      <c r="E431" s="203" t="s">
        <v>19</v>
      </c>
      <c r="F431" s="204" t="s">
        <v>808</v>
      </c>
      <c r="G431" s="201"/>
      <c r="H431" s="203" t="s">
        <v>19</v>
      </c>
      <c r="I431" s="205"/>
      <c r="J431" s="201"/>
      <c r="K431" s="201"/>
      <c r="L431" s="206"/>
      <c r="M431" s="207"/>
      <c r="N431" s="208"/>
      <c r="O431" s="208"/>
      <c r="P431" s="208"/>
      <c r="Q431" s="208"/>
      <c r="R431" s="208"/>
      <c r="S431" s="208"/>
      <c r="T431" s="209"/>
      <c r="AT431" s="210" t="s">
        <v>140</v>
      </c>
      <c r="AU431" s="210" t="s">
        <v>81</v>
      </c>
      <c r="AV431" s="13" t="s">
        <v>79</v>
      </c>
      <c r="AW431" s="13" t="s">
        <v>34</v>
      </c>
      <c r="AX431" s="13" t="s">
        <v>72</v>
      </c>
      <c r="AY431" s="210" t="s">
        <v>130</v>
      </c>
    </row>
    <row r="432" spans="1:65" s="13" customFormat="1" ht="11.25">
      <c r="B432" s="200"/>
      <c r="C432" s="201"/>
      <c r="D432" s="202" t="s">
        <v>140</v>
      </c>
      <c r="E432" s="203" t="s">
        <v>19</v>
      </c>
      <c r="F432" s="204" t="s">
        <v>513</v>
      </c>
      <c r="G432" s="201"/>
      <c r="H432" s="203" t="s">
        <v>19</v>
      </c>
      <c r="I432" s="205"/>
      <c r="J432" s="201"/>
      <c r="K432" s="201"/>
      <c r="L432" s="206"/>
      <c r="M432" s="207"/>
      <c r="N432" s="208"/>
      <c r="O432" s="208"/>
      <c r="P432" s="208"/>
      <c r="Q432" s="208"/>
      <c r="R432" s="208"/>
      <c r="S432" s="208"/>
      <c r="T432" s="209"/>
      <c r="AT432" s="210" t="s">
        <v>140</v>
      </c>
      <c r="AU432" s="210" t="s">
        <v>81</v>
      </c>
      <c r="AV432" s="13" t="s">
        <v>79</v>
      </c>
      <c r="AW432" s="13" t="s">
        <v>34</v>
      </c>
      <c r="AX432" s="13" t="s">
        <v>72</v>
      </c>
      <c r="AY432" s="210" t="s">
        <v>130</v>
      </c>
    </row>
    <row r="433" spans="1:65" s="14" customFormat="1" ht="11.25">
      <c r="B433" s="211"/>
      <c r="C433" s="212"/>
      <c r="D433" s="202" t="s">
        <v>140</v>
      </c>
      <c r="E433" s="213" t="s">
        <v>19</v>
      </c>
      <c r="F433" s="214" t="s">
        <v>809</v>
      </c>
      <c r="G433" s="212"/>
      <c r="H433" s="215">
        <v>32.299999999999997</v>
      </c>
      <c r="I433" s="216"/>
      <c r="J433" s="212"/>
      <c r="K433" s="212"/>
      <c r="L433" s="217"/>
      <c r="M433" s="218"/>
      <c r="N433" s="219"/>
      <c r="O433" s="219"/>
      <c r="P433" s="219"/>
      <c r="Q433" s="219"/>
      <c r="R433" s="219"/>
      <c r="S433" s="219"/>
      <c r="T433" s="220"/>
      <c r="AT433" s="221" t="s">
        <v>140</v>
      </c>
      <c r="AU433" s="221" t="s">
        <v>81</v>
      </c>
      <c r="AV433" s="14" t="s">
        <v>81</v>
      </c>
      <c r="AW433" s="14" t="s">
        <v>34</v>
      </c>
      <c r="AX433" s="14" t="s">
        <v>72</v>
      </c>
      <c r="AY433" s="221" t="s">
        <v>130</v>
      </c>
    </row>
    <row r="434" spans="1:65" s="15" customFormat="1" ht="11.25">
      <c r="B434" s="222"/>
      <c r="C434" s="223"/>
      <c r="D434" s="202" t="s">
        <v>140</v>
      </c>
      <c r="E434" s="224" t="s">
        <v>19</v>
      </c>
      <c r="F434" s="225" t="s">
        <v>144</v>
      </c>
      <c r="G434" s="223"/>
      <c r="H434" s="226">
        <v>32.299999999999997</v>
      </c>
      <c r="I434" s="227"/>
      <c r="J434" s="223"/>
      <c r="K434" s="223"/>
      <c r="L434" s="228"/>
      <c r="M434" s="229"/>
      <c r="N434" s="230"/>
      <c r="O434" s="230"/>
      <c r="P434" s="230"/>
      <c r="Q434" s="230"/>
      <c r="R434" s="230"/>
      <c r="S434" s="230"/>
      <c r="T434" s="231"/>
      <c r="AT434" s="232" t="s">
        <v>140</v>
      </c>
      <c r="AU434" s="232" t="s">
        <v>81</v>
      </c>
      <c r="AV434" s="15" t="s">
        <v>136</v>
      </c>
      <c r="AW434" s="15" t="s">
        <v>34</v>
      </c>
      <c r="AX434" s="15" t="s">
        <v>79</v>
      </c>
      <c r="AY434" s="232" t="s">
        <v>130</v>
      </c>
    </row>
    <row r="435" spans="1:65" s="12" customFormat="1" ht="22.9" customHeight="1">
      <c r="B435" s="165"/>
      <c r="C435" s="166"/>
      <c r="D435" s="167" t="s">
        <v>71</v>
      </c>
      <c r="E435" s="179" t="s">
        <v>81</v>
      </c>
      <c r="F435" s="179" t="s">
        <v>375</v>
      </c>
      <c r="G435" s="166"/>
      <c r="H435" s="166"/>
      <c r="I435" s="169"/>
      <c r="J435" s="180">
        <f>BK435</f>
        <v>0</v>
      </c>
      <c r="K435" s="166"/>
      <c r="L435" s="171"/>
      <c r="M435" s="172"/>
      <c r="N435" s="173"/>
      <c r="O435" s="173"/>
      <c r="P435" s="174">
        <f>SUM(P436:P457)</f>
        <v>0</v>
      </c>
      <c r="Q435" s="173"/>
      <c r="R435" s="174">
        <f>SUM(R436:R457)</f>
        <v>23.020070799999999</v>
      </c>
      <c r="S435" s="173"/>
      <c r="T435" s="175">
        <f>SUM(T436:T457)</f>
        <v>0</v>
      </c>
      <c r="AR435" s="176" t="s">
        <v>79</v>
      </c>
      <c r="AT435" s="177" t="s">
        <v>71</v>
      </c>
      <c r="AU435" s="177" t="s">
        <v>79</v>
      </c>
      <c r="AY435" s="176" t="s">
        <v>130</v>
      </c>
      <c r="BK435" s="178">
        <f>SUM(BK436:BK457)</f>
        <v>0</v>
      </c>
    </row>
    <row r="436" spans="1:65" s="2" customFormat="1" ht="33" customHeight="1">
      <c r="A436" s="36"/>
      <c r="B436" s="37"/>
      <c r="C436" s="181" t="s">
        <v>810</v>
      </c>
      <c r="D436" s="181" t="s">
        <v>132</v>
      </c>
      <c r="E436" s="182" t="s">
        <v>811</v>
      </c>
      <c r="F436" s="183" t="s">
        <v>812</v>
      </c>
      <c r="G436" s="184" t="s">
        <v>379</v>
      </c>
      <c r="H436" s="185">
        <v>85</v>
      </c>
      <c r="I436" s="186"/>
      <c r="J436" s="187">
        <f>ROUND(I436*H436,2)</f>
        <v>0</v>
      </c>
      <c r="K436" s="188"/>
      <c r="L436" s="41"/>
      <c r="M436" s="189" t="s">
        <v>19</v>
      </c>
      <c r="N436" s="190" t="s">
        <v>43</v>
      </c>
      <c r="O436" s="66"/>
      <c r="P436" s="191">
        <f>O436*H436</f>
        <v>0</v>
      </c>
      <c r="Q436" s="191">
        <v>0.20469000000000001</v>
      </c>
      <c r="R436" s="191">
        <f>Q436*H436</f>
        <v>17.39865</v>
      </c>
      <c r="S436" s="191">
        <v>0</v>
      </c>
      <c r="T436" s="192">
        <f>S436*H436</f>
        <v>0</v>
      </c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R436" s="193" t="s">
        <v>136</v>
      </c>
      <c r="AT436" s="193" t="s">
        <v>132</v>
      </c>
      <c r="AU436" s="193" t="s">
        <v>81</v>
      </c>
      <c r="AY436" s="19" t="s">
        <v>130</v>
      </c>
      <c r="BE436" s="194">
        <f>IF(N436="základní",J436,0)</f>
        <v>0</v>
      </c>
      <c r="BF436" s="194">
        <f>IF(N436="snížená",J436,0)</f>
        <v>0</v>
      </c>
      <c r="BG436" s="194">
        <f>IF(N436="zákl. přenesená",J436,0)</f>
        <v>0</v>
      </c>
      <c r="BH436" s="194">
        <f>IF(N436="sníž. přenesená",J436,0)</f>
        <v>0</v>
      </c>
      <c r="BI436" s="194">
        <f>IF(N436="nulová",J436,0)</f>
        <v>0</v>
      </c>
      <c r="BJ436" s="19" t="s">
        <v>79</v>
      </c>
      <c r="BK436" s="194">
        <f>ROUND(I436*H436,2)</f>
        <v>0</v>
      </c>
      <c r="BL436" s="19" t="s">
        <v>136</v>
      </c>
      <c r="BM436" s="193" t="s">
        <v>813</v>
      </c>
    </row>
    <row r="437" spans="1:65" s="2" customFormat="1" ht="11.25">
      <c r="A437" s="36"/>
      <c r="B437" s="37"/>
      <c r="C437" s="38"/>
      <c r="D437" s="195" t="s">
        <v>138</v>
      </c>
      <c r="E437" s="38"/>
      <c r="F437" s="196" t="s">
        <v>814</v>
      </c>
      <c r="G437" s="38"/>
      <c r="H437" s="38"/>
      <c r="I437" s="197"/>
      <c r="J437" s="38"/>
      <c r="K437" s="38"/>
      <c r="L437" s="41"/>
      <c r="M437" s="198"/>
      <c r="N437" s="199"/>
      <c r="O437" s="66"/>
      <c r="P437" s="66"/>
      <c r="Q437" s="66"/>
      <c r="R437" s="66"/>
      <c r="S437" s="66"/>
      <c r="T437" s="67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T437" s="19" t="s">
        <v>138</v>
      </c>
      <c r="AU437" s="19" t="s">
        <v>81</v>
      </c>
    </row>
    <row r="438" spans="1:65" s="13" customFormat="1" ht="11.25">
      <c r="B438" s="200"/>
      <c r="C438" s="201"/>
      <c r="D438" s="202" t="s">
        <v>140</v>
      </c>
      <c r="E438" s="203" t="s">
        <v>19</v>
      </c>
      <c r="F438" s="204" t="s">
        <v>560</v>
      </c>
      <c r="G438" s="201"/>
      <c r="H438" s="203" t="s">
        <v>19</v>
      </c>
      <c r="I438" s="205"/>
      <c r="J438" s="201"/>
      <c r="K438" s="201"/>
      <c r="L438" s="206"/>
      <c r="M438" s="207"/>
      <c r="N438" s="208"/>
      <c r="O438" s="208"/>
      <c r="P438" s="208"/>
      <c r="Q438" s="208"/>
      <c r="R438" s="208"/>
      <c r="S438" s="208"/>
      <c r="T438" s="209"/>
      <c r="AT438" s="210" t="s">
        <v>140</v>
      </c>
      <c r="AU438" s="210" t="s">
        <v>81</v>
      </c>
      <c r="AV438" s="13" t="s">
        <v>79</v>
      </c>
      <c r="AW438" s="13" t="s">
        <v>34</v>
      </c>
      <c r="AX438" s="13" t="s">
        <v>72</v>
      </c>
      <c r="AY438" s="210" t="s">
        <v>130</v>
      </c>
    </row>
    <row r="439" spans="1:65" s="13" customFormat="1" ht="11.25">
      <c r="B439" s="200"/>
      <c r="C439" s="201"/>
      <c r="D439" s="202" t="s">
        <v>140</v>
      </c>
      <c r="E439" s="203" t="s">
        <v>19</v>
      </c>
      <c r="F439" s="204" t="s">
        <v>815</v>
      </c>
      <c r="G439" s="201"/>
      <c r="H439" s="203" t="s">
        <v>19</v>
      </c>
      <c r="I439" s="205"/>
      <c r="J439" s="201"/>
      <c r="K439" s="201"/>
      <c r="L439" s="206"/>
      <c r="M439" s="207"/>
      <c r="N439" s="208"/>
      <c r="O439" s="208"/>
      <c r="P439" s="208"/>
      <c r="Q439" s="208"/>
      <c r="R439" s="208"/>
      <c r="S439" s="208"/>
      <c r="T439" s="209"/>
      <c r="AT439" s="210" t="s">
        <v>140</v>
      </c>
      <c r="AU439" s="210" t="s">
        <v>81</v>
      </c>
      <c r="AV439" s="13" t="s">
        <v>79</v>
      </c>
      <c r="AW439" s="13" t="s">
        <v>34</v>
      </c>
      <c r="AX439" s="13" t="s">
        <v>72</v>
      </c>
      <c r="AY439" s="210" t="s">
        <v>130</v>
      </c>
    </row>
    <row r="440" spans="1:65" s="14" customFormat="1" ht="11.25">
      <c r="B440" s="211"/>
      <c r="C440" s="212"/>
      <c r="D440" s="202" t="s">
        <v>140</v>
      </c>
      <c r="E440" s="213" t="s">
        <v>19</v>
      </c>
      <c r="F440" s="214" t="s">
        <v>816</v>
      </c>
      <c r="G440" s="212"/>
      <c r="H440" s="215">
        <v>85</v>
      </c>
      <c r="I440" s="216"/>
      <c r="J440" s="212"/>
      <c r="K440" s="212"/>
      <c r="L440" s="217"/>
      <c r="M440" s="218"/>
      <c r="N440" s="219"/>
      <c r="O440" s="219"/>
      <c r="P440" s="219"/>
      <c r="Q440" s="219"/>
      <c r="R440" s="219"/>
      <c r="S440" s="219"/>
      <c r="T440" s="220"/>
      <c r="AT440" s="221" t="s">
        <v>140</v>
      </c>
      <c r="AU440" s="221" t="s">
        <v>81</v>
      </c>
      <c r="AV440" s="14" t="s">
        <v>81</v>
      </c>
      <c r="AW440" s="14" t="s">
        <v>34</v>
      </c>
      <c r="AX440" s="14" t="s">
        <v>72</v>
      </c>
      <c r="AY440" s="221" t="s">
        <v>130</v>
      </c>
    </row>
    <row r="441" spans="1:65" s="15" customFormat="1" ht="11.25">
      <c r="B441" s="222"/>
      <c r="C441" s="223"/>
      <c r="D441" s="202" t="s">
        <v>140</v>
      </c>
      <c r="E441" s="224" t="s">
        <v>19</v>
      </c>
      <c r="F441" s="225" t="s">
        <v>144</v>
      </c>
      <c r="G441" s="223"/>
      <c r="H441" s="226">
        <v>85</v>
      </c>
      <c r="I441" s="227"/>
      <c r="J441" s="223"/>
      <c r="K441" s="223"/>
      <c r="L441" s="228"/>
      <c r="M441" s="229"/>
      <c r="N441" s="230"/>
      <c r="O441" s="230"/>
      <c r="P441" s="230"/>
      <c r="Q441" s="230"/>
      <c r="R441" s="230"/>
      <c r="S441" s="230"/>
      <c r="T441" s="231"/>
      <c r="AT441" s="232" t="s">
        <v>140</v>
      </c>
      <c r="AU441" s="232" t="s">
        <v>81</v>
      </c>
      <c r="AV441" s="15" t="s">
        <v>136</v>
      </c>
      <c r="AW441" s="15" t="s">
        <v>34</v>
      </c>
      <c r="AX441" s="15" t="s">
        <v>79</v>
      </c>
      <c r="AY441" s="232" t="s">
        <v>130</v>
      </c>
    </row>
    <row r="442" spans="1:65" s="2" customFormat="1" ht="24.2" customHeight="1">
      <c r="A442" s="36"/>
      <c r="B442" s="37"/>
      <c r="C442" s="181" t="s">
        <v>817</v>
      </c>
      <c r="D442" s="181" t="s">
        <v>132</v>
      </c>
      <c r="E442" s="182" t="s">
        <v>818</v>
      </c>
      <c r="F442" s="183" t="s">
        <v>819</v>
      </c>
      <c r="G442" s="184" t="s">
        <v>154</v>
      </c>
      <c r="H442" s="185">
        <v>9.68</v>
      </c>
      <c r="I442" s="186"/>
      <c r="J442" s="187">
        <f>ROUND(I442*H442,2)</f>
        <v>0</v>
      </c>
      <c r="K442" s="188"/>
      <c r="L442" s="41"/>
      <c r="M442" s="189" t="s">
        <v>19</v>
      </c>
      <c r="N442" s="190" t="s">
        <v>43</v>
      </c>
      <c r="O442" s="66"/>
      <c r="P442" s="191">
        <f>O442*H442</f>
        <v>0</v>
      </c>
      <c r="Q442" s="191">
        <v>1E-4</v>
      </c>
      <c r="R442" s="191">
        <f>Q442*H442</f>
        <v>9.68E-4</v>
      </c>
      <c r="S442" s="191">
        <v>0</v>
      </c>
      <c r="T442" s="192">
        <f>S442*H442</f>
        <v>0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193" t="s">
        <v>136</v>
      </c>
      <c r="AT442" s="193" t="s">
        <v>132</v>
      </c>
      <c r="AU442" s="193" t="s">
        <v>81</v>
      </c>
      <c r="AY442" s="19" t="s">
        <v>130</v>
      </c>
      <c r="BE442" s="194">
        <f>IF(N442="základní",J442,0)</f>
        <v>0</v>
      </c>
      <c r="BF442" s="194">
        <f>IF(N442="snížená",J442,0)</f>
        <v>0</v>
      </c>
      <c r="BG442" s="194">
        <f>IF(N442="zákl. přenesená",J442,0)</f>
        <v>0</v>
      </c>
      <c r="BH442" s="194">
        <f>IF(N442="sníž. přenesená",J442,0)</f>
        <v>0</v>
      </c>
      <c r="BI442" s="194">
        <f>IF(N442="nulová",J442,0)</f>
        <v>0</v>
      </c>
      <c r="BJ442" s="19" t="s">
        <v>79</v>
      </c>
      <c r="BK442" s="194">
        <f>ROUND(I442*H442,2)</f>
        <v>0</v>
      </c>
      <c r="BL442" s="19" t="s">
        <v>136</v>
      </c>
      <c r="BM442" s="193" t="s">
        <v>820</v>
      </c>
    </row>
    <row r="443" spans="1:65" s="2" customFormat="1" ht="11.25">
      <c r="A443" s="36"/>
      <c r="B443" s="37"/>
      <c r="C443" s="38"/>
      <c r="D443" s="195" t="s">
        <v>138</v>
      </c>
      <c r="E443" s="38"/>
      <c r="F443" s="196" t="s">
        <v>821</v>
      </c>
      <c r="G443" s="38"/>
      <c r="H443" s="38"/>
      <c r="I443" s="197"/>
      <c r="J443" s="38"/>
      <c r="K443" s="38"/>
      <c r="L443" s="41"/>
      <c r="M443" s="198"/>
      <c r="N443" s="199"/>
      <c r="O443" s="66"/>
      <c r="P443" s="66"/>
      <c r="Q443" s="66"/>
      <c r="R443" s="66"/>
      <c r="S443" s="66"/>
      <c r="T443" s="67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T443" s="19" t="s">
        <v>138</v>
      </c>
      <c r="AU443" s="19" t="s">
        <v>81</v>
      </c>
    </row>
    <row r="444" spans="1:65" s="13" customFormat="1" ht="11.25">
      <c r="B444" s="200"/>
      <c r="C444" s="201"/>
      <c r="D444" s="202" t="s">
        <v>140</v>
      </c>
      <c r="E444" s="203" t="s">
        <v>19</v>
      </c>
      <c r="F444" s="204" t="s">
        <v>822</v>
      </c>
      <c r="G444" s="201"/>
      <c r="H444" s="203" t="s">
        <v>19</v>
      </c>
      <c r="I444" s="205"/>
      <c r="J444" s="201"/>
      <c r="K444" s="201"/>
      <c r="L444" s="206"/>
      <c r="M444" s="207"/>
      <c r="N444" s="208"/>
      <c r="O444" s="208"/>
      <c r="P444" s="208"/>
      <c r="Q444" s="208"/>
      <c r="R444" s="208"/>
      <c r="S444" s="208"/>
      <c r="T444" s="209"/>
      <c r="AT444" s="210" t="s">
        <v>140</v>
      </c>
      <c r="AU444" s="210" t="s">
        <v>81</v>
      </c>
      <c r="AV444" s="13" t="s">
        <v>79</v>
      </c>
      <c r="AW444" s="13" t="s">
        <v>34</v>
      </c>
      <c r="AX444" s="13" t="s">
        <v>72</v>
      </c>
      <c r="AY444" s="210" t="s">
        <v>130</v>
      </c>
    </row>
    <row r="445" spans="1:65" s="13" customFormat="1" ht="11.25">
      <c r="B445" s="200"/>
      <c r="C445" s="201"/>
      <c r="D445" s="202" t="s">
        <v>140</v>
      </c>
      <c r="E445" s="203" t="s">
        <v>19</v>
      </c>
      <c r="F445" s="204" t="s">
        <v>823</v>
      </c>
      <c r="G445" s="201"/>
      <c r="H445" s="203" t="s">
        <v>19</v>
      </c>
      <c r="I445" s="205"/>
      <c r="J445" s="201"/>
      <c r="K445" s="201"/>
      <c r="L445" s="206"/>
      <c r="M445" s="207"/>
      <c r="N445" s="208"/>
      <c r="O445" s="208"/>
      <c r="P445" s="208"/>
      <c r="Q445" s="208"/>
      <c r="R445" s="208"/>
      <c r="S445" s="208"/>
      <c r="T445" s="209"/>
      <c r="AT445" s="210" t="s">
        <v>140</v>
      </c>
      <c r="AU445" s="210" t="s">
        <v>81</v>
      </c>
      <c r="AV445" s="13" t="s">
        <v>79</v>
      </c>
      <c r="AW445" s="13" t="s">
        <v>34</v>
      </c>
      <c r="AX445" s="13" t="s">
        <v>72</v>
      </c>
      <c r="AY445" s="210" t="s">
        <v>130</v>
      </c>
    </row>
    <row r="446" spans="1:65" s="14" customFormat="1" ht="11.25">
      <c r="B446" s="211"/>
      <c r="C446" s="212"/>
      <c r="D446" s="202" t="s">
        <v>140</v>
      </c>
      <c r="E446" s="213" t="s">
        <v>19</v>
      </c>
      <c r="F446" s="214" t="s">
        <v>824</v>
      </c>
      <c r="G446" s="212"/>
      <c r="H446" s="215">
        <v>9.68</v>
      </c>
      <c r="I446" s="216"/>
      <c r="J446" s="212"/>
      <c r="K446" s="212"/>
      <c r="L446" s="217"/>
      <c r="M446" s="218"/>
      <c r="N446" s="219"/>
      <c r="O446" s="219"/>
      <c r="P446" s="219"/>
      <c r="Q446" s="219"/>
      <c r="R446" s="219"/>
      <c r="S446" s="219"/>
      <c r="T446" s="220"/>
      <c r="AT446" s="221" t="s">
        <v>140</v>
      </c>
      <c r="AU446" s="221" t="s">
        <v>81</v>
      </c>
      <c r="AV446" s="14" t="s">
        <v>81</v>
      </c>
      <c r="AW446" s="14" t="s">
        <v>34</v>
      </c>
      <c r="AX446" s="14" t="s">
        <v>72</v>
      </c>
      <c r="AY446" s="221" t="s">
        <v>130</v>
      </c>
    </row>
    <row r="447" spans="1:65" s="15" customFormat="1" ht="11.25">
      <c r="B447" s="222"/>
      <c r="C447" s="223"/>
      <c r="D447" s="202" t="s">
        <v>140</v>
      </c>
      <c r="E447" s="224" t="s">
        <v>19</v>
      </c>
      <c r="F447" s="225" t="s">
        <v>144</v>
      </c>
      <c r="G447" s="223"/>
      <c r="H447" s="226">
        <v>9.68</v>
      </c>
      <c r="I447" s="227"/>
      <c r="J447" s="223"/>
      <c r="K447" s="223"/>
      <c r="L447" s="228"/>
      <c r="M447" s="229"/>
      <c r="N447" s="230"/>
      <c r="O447" s="230"/>
      <c r="P447" s="230"/>
      <c r="Q447" s="230"/>
      <c r="R447" s="230"/>
      <c r="S447" s="230"/>
      <c r="T447" s="231"/>
      <c r="AT447" s="232" t="s">
        <v>140</v>
      </c>
      <c r="AU447" s="232" t="s">
        <v>81</v>
      </c>
      <c r="AV447" s="15" t="s">
        <v>136</v>
      </c>
      <c r="AW447" s="15" t="s">
        <v>34</v>
      </c>
      <c r="AX447" s="15" t="s">
        <v>79</v>
      </c>
      <c r="AY447" s="232" t="s">
        <v>130</v>
      </c>
    </row>
    <row r="448" spans="1:65" s="2" customFormat="1" ht="16.5" customHeight="1">
      <c r="A448" s="36"/>
      <c r="B448" s="37"/>
      <c r="C448" s="244" t="s">
        <v>825</v>
      </c>
      <c r="D448" s="244" t="s">
        <v>322</v>
      </c>
      <c r="E448" s="245" t="s">
        <v>826</v>
      </c>
      <c r="F448" s="246" t="s">
        <v>827</v>
      </c>
      <c r="G448" s="247" t="s">
        <v>154</v>
      </c>
      <c r="H448" s="248">
        <v>11.132</v>
      </c>
      <c r="I448" s="249"/>
      <c r="J448" s="250">
        <f>ROUND(I448*H448,2)</f>
        <v>0</v>
      </c>
      <c r="K448" s="251"/>
      <c r="L448" s="252"/>
      <c r="M448" s="253" t="s">
        <v>19</v>
      </c>
      <c r="N448" s="254" t="s">
        <v>43</v>
      </c>
      <c r="O448" s="66"/>
      <c r="P448" s="191">
        <f>O448*H448</f>
        <v>0</v>
      </c>
      <c r="Q448" s="191">
        <v>4.0000000000000002E-4</v>
      </c>
      <c r="R448" s="191">
        <f>Q448*H448</f>
        <v>4.4527999999999998E-3</v>
      </c>
      <c r="S448" s="191">
        <v>0</v>
      </c>
      <c r="T448" s="192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193" t="s">
        <v>200</v>
      </c>
      <c r="AT448" s="193" t="s">
        <v>322</v>
      </c>
      <c r="AU448" s="193" t="s">
        <v>81</v>
      </c>
      <c r="AY448" s="19" t="s">
        <v>130</v>
      </c>
      <c r="BE448" s="194">
        <f>IF(N448="základní",J448,0)</f>
        <v>0</v>
      </c>
      <c r="BF448" s="194">
        <f>IF(N448="snížená",J448,0)</f>
        <v>0</v>
      </c>
      <c r="BG448" s="194">
        <f>IF(N448="zákl. přenesená",J448,0)</f>
        <v>0</v>
      </c>
      <c r="BH448" s="194">
        <f>IF(N448="sníž. přenesená",J448,0)</f>
        <v>0</v>
      </c>
      <c r="BI448" s="194">
        <f>IF(N448="nulová",J448,0)</f>
        <v>0</v>
      </c>
      <c r="BJ448" s="19" t="s">
        <v>79</v>
      </c>
      <c r="BK448" s="194">
        <f>ROUND(I448*H448,2)</f>
        <v>0</v>
      </c>
      <c r="BL448" s="19" t="s">
        <v>136</v>
      </c>
      <c r="BM448" s="193" t="s">
        <v>828</v>
      </c>
    </row>
    <row r="449" spans="1:65" s="13" customFormat="1" ht="11.25">
      <c r="B449" s="200"/>
      <c r="C449" s="201"/>
      <c r="D449" s="202" t="s">
        <v>140</v>
      </c>
      <c r="E449" s="203" t="s">
        <v>19</v>
      </c>
      <c r="F449" s="204" t="s">
        <v>829</v>
      </c>
      <c r="G449" s="201"/>
      <c r="H449" s="203" t="s">
        <v>19</v>
      </c>
      <c r="I449" s="205"/>
      <c r="J449" s="201"/>
      <c r="K449" s="201"/>
      <c r="L449" s="206"/>
      <c r="M449" s="207"/>
      <c r="N449" s="208"/>
      <c r="O449" s="208"/>
      <c r="P449" s="208"/>
      <c r="Q449" s="208"/>
      <c r="R449" s="208"/>
      <c r="S449" s="208"/>
      <c r="T449" s="209"/>
      <c r="AT449" s="210" t="s">
        <v>140</v>
      </c>
      <c r="AU449" s="210" t="s">
        <v>81</v>
      </c>
      <c r="AV449" s="13" t="s">
        <v>79</v>
      </c>
      <c r="AW449" s="13" t="s">
        <v>34</v>
      </c>
      <c r="AX449" s="13" t="s">
        <v>72</v>
      </c>
      <c r="AY449" s="210" t="s">
        <v>130</v>
      </c>
    </row>
    <row r="450" spans="1:65" s="14" customFormat="1" ht="11.25">
      <c r="B450" s="211"/>
      <c r="C450" s="212"/>
      <c r="D450" s="202" t="s">
        <v>140</v>
      </c>
      <c r="E450" s="213" t="s">
        <v>19</v>
      </c>
      <c r="F450" s="214" t="s">
        <v>830</v>
      </c>
      <c r="G450" s="212"/>
      <c r="H450" s="215">
        <v>11.132</v>
      </c>
      <c r="I450" s="216"/>
      <c r="J450" s="212"/>
      <c r="K450" s="212"/>
      <c r="L450" s="217"/>
      <c r="M450" s="218"/>
      <c r="N450" s="219"/>
      <c r="O450" s="219"/>
      <c r="P450" s="219"/>
      <c r="Q450" s="219"/>
      <c r="R450" s="219"/>
      <c r="S450" s="219"/>
      <c r="T450" s="220"/>
      <c r="AT450" s="221" t="s">
        <v>140</v>
      </c>
      <c r="AU450" s="221" t="s">
        <v>81</v>
      </c>
      <c r="AV450" s="14" t="s">
        <v>81</v>
      </c>
      <c r="AW450" s="14" t="s">
        <v>34</v>
      </c>
      <c r="AX450" s="14" t="s">
        <v>72</v>
      </c>
      <c r="AY450" s="221" t="s">
        <v>130</v>
      </c>
    </row>
    <row r="451" spans="1:65" s="15" customFormat="1" ht="11.25">
      <c r="B451" s="222"/>
      <c r="C451" s="223"/>
      <c r="D451" s="202" t="s">
        <v>140</v>
      </c>
      <c r="E451" s="224" t="s">
        <v>19</v>
      </c>
      <c r="F451" s="225" t="s">
        <v>144</v>
      </c>
      <c r="G451" s="223"/>
      <c r="H451" s="226">
        <v>11.132</v>
      </c>
      <c r="I451" s="227"/>
      <c r="J451" s="223"/>
      <c r="K451" s="223"/>
      <c r="L451" s="228"/>
      <c r="M451" s="229"/>
      <c r="N451" s="230"/>
      <c r="O451" s="230"/>
      <c r="P451" s="230"/>
      <c r="Q451" s="230"/>
      <c r="R451" s="230"/>
      <c r="S451" s="230"/>
      <c r="T451" s="231"/>
      <c r="AT451" s="232" t="s">
        <v>140</v>
      </c>
      <c r="AU451" s="232" t="s">
        <v>81</v>
      </c>
      <c r="AV451" s="15" t="s">
        <v>136</v>
      </c>
      <c r="AW451" s="15" t="s">
        <v>34</v>
      </c>
      <c r="AX451" s="15" t="s">
        <v>79</v>
      </c>
      <c r="AY451" s="232" t="s">
        <v>130</v>
      </c>
    </row>
    <row r="452" spans="1:65" s="2" customFormat="1" ht="16.5" customHeight="1">
      <c r="A452" s="36"/>
      <c r="B452" s="37"/>
      <c r="C452" s="181" t="s">
        <v>831</v>
      </c>
      <c r="D452" s="181" t="s">
        <v>132</v>
      </c>
      <c r="E452" s="182" t="s">
        <v>832</v>
      </c>
      <c r="F452" s="183" t="s">
        <v>833</v>
      </c>
      <c r="G452" s="184" t="s">
        <v>162</v>
      </c>
      <c r="H452" s="185">
        <v>2.6</v>
      </c>
      <c r="I452" s="186"/>
      <c r="J452" s="187">
        <f>ROUND(I452*H452,2)</f>
        <v>0</v>
      </c>
      <c r="K452" s="188"/>
      <c r="L452" s="41"/>
      <c r="M452" s="189" t="s">
        <v>19</v>
      </c>
      <c r="N452" s="190" t="s">
        <v>43</v>
      </c>
      <c r="O452" s="66"/>
      <c r="P452" s="191">
        <f>O452*H452</f>
        <v>0</v>
      </c>
      <c r="Q452" s="191">
        <v>2.16</v>
      </c>
      <c r="R452" s="191">
        <f>Q452*H452</f>
        <v>5.6160000000000005</v>
      </c>
      <c r="S452" s="191">
        <v>0</v>
      </c>
      <c r="T452" s="192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193" t="s">
        <v>136</v>
      </c>
      <c r="AT452" s="193" t="s">
        <v>132</v>
      </c>
      <c r="AU452" s="193" t="s">
        <v>81</v>
      </c>
      <c r="AY452" s="19" t="s">
        <v>130</v>
      </c>
      <c r="BE452" s="194">
        <f>IF(N452="základní",J452,0)</f>
        <v>0</v>
      </c>
      <c r="BF452" s="194">
        <f>IF(N452="snížená",J452,0)</f>
        <v>0</v>
      </c>
      <c r="BG452" s="194">
        <f>IF(N452="zákl. přenesená",J452,0)</f>
        <v>0</v>
      </c>
      <c r="BH452" s="194">
        <f>IF(N452="sníž. přenesená",J452,0)</f>
        <v>0</v>
      </c>
      <c r="BI452" s="194">
        <f>IF(N452="nulová",J452,0)</f>
        <v>0</v>
      </c>
      <c r="BJ452" s="19" t="s">
        <v>79</v>
      </c>
      <c r="BK452" s="194">
        <f>ROUND(I452*H452,2)</f>
        <v>0</v>
      </c>
      <c r="BL452" s="19" t="s">
        <v>136</v>
      </c>
      <c r="BM452" s="193" t="s">
        <v>834</v>
      </c>
    </row>
    <row r="453" spans="1:65" s="2" customFormat="1" ht="11.25">
      <c r="A453" s="36"/>
      <c r="B453" s="37"/>
      <c r="C453" s="38"/>
      <c r="D453" s="195" t="s">
        <v>138</v>
      </c>
      <c r="E453" s="38"/>
      <c r="F453" s="196" t="s">
        <v>835</v>
      </c>
      <c r="G453" s="38"/>
      <c r="H453" s="38"/>
      <c r="I453" s="197"/>
      <c r="J453" s="38"/>
      <c r="K453" s="38"/>
      <c r="L453" s="41"/>
      <c r="M453" s="198"/>
      <c r="N453" s="199"/>
      <c r="O453" s="66"/>
      <c r="P453" s="66"/>
      <c r="Q453" s="66"/>
      <c r="R453" s="66"/>
      <c r="S453" s="66"/>
      <c r="T453" s="67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T453" s="19" t="s">
        <v>138</v>
      </c>
      <c r="AU453" s="19" t="s">
        <v>81</v>
      </c>
    </row>
    <row r="454" spans="1:65" s="13" customFormat="1" ht="11.25">
      <c r="B454" s="200"/>
      <c r="C454" s="201"/>
      <c r="D454" s="202" t="s">
        <v>140</v>
      </c>
      <c r="E454" s="203" t="s">
        <v>19</v>
      </c>
      <c r="F454" s="204" t="s">
        <v>822</v>
      </c>
      <c r="G454" s="201"/>
      <c r="H454" s="203" t="s">
        <v>19</v>
      </c>
      <c r="I454" s="205"/>
      <c r="J454" s="201"/>
      <c r="K454" s="201"/>
      <c r="L454" s="206"/>
      <c r="M454" s="207"/>
      <c r="N454" s="208"/>
      <c r="O454" s="208"/>
      <c r="P454" s="208"/>
      <c r="Q454" s="208"/>
      <c r="R454" s="208"/>
      <c r="S454" s="208"/>
      <c r="T454" s="209"/>
      <c r="AT454" s="210" t="s">
        <v>140</v>
      </c>
      <c r="AU454" s="210" t="s">
        <v>81</v>
      </c>
      <c r="AV454" s="13" t="s">
        <v>79</v>
      </c>
      <c r="AW454" s="13" t="s">
        <v>34</v>
      </c>
      <c r="AX454" s="13" t="s">
        <v>72</v>
      </c>
      <c r="AY454" s="210" t="s">
        <v>130</v>
      </c>
    </row>
    <row r="455" spans="1:65" s="13" customFormat="1" ht="11.25">
      <c r="B455" s="200"/>
      <c r="C455" s="201"/>
      <c r="D455" s="202" t="s">
        <v>140</v>
      </c>
      <c r="E455" s="203" t="s">
        <v>19</v>
      </c>
      <c r="F455" s="204" t="s">
        <v>836</v>
      </c>
      <c r="G455" s="201"/>
      <c r="H455" s="203" t="s">
        <v>19</v>
      </c>
      <c r="I455" s="205"/>
      <c r="J455" s="201"/>
      <c r="K455" s="201"/>
      <c r="L455" s="206"/>
      <c r="M455" s="207"/>
      <c r="N455" s="208"/>
      <c r="O455" s="208"/>
      <c r="P455" s="208"/>
      <c r="Q455" s="208"/>
      <c r="R455" s="208"/>
      <c r="S455" s="208"/>
      <c r="T455" s="209"/>
      <c r="AT455" s="210" t="s">
        <v>140</v>
      </c>
      <c r="AU455" s="210" t="s">
        <v>81</v>
      </c>
      <c r="AV455" s="13" t="s">
        <v>79</v>
      </c>
      <c r="AW455" s="13" t="s">
        <v>34</v>
      </c>
      <c r="AX455" s="13" t="s">
        <v>72</v>
      </c>
      <c r="AY455" s="210" t="s">
        <v>130</v>
      </c>
    </row>
    <row r="456" spans="1:65" s="14" customFormat="1" ht="11.25">
      <c r="B456" s="211"/>
      <c r="C456" s="212"/>
      <c r="D456" s="202" t="s">
        <v>140</v>
      </c>
      <c r="E456" s="213" t="s">
        <v>19</v>
      </c>
      <c r="F456" s="214" t="s">
        <v>837</v>
      </c>
      <c r="G456" s="212"/>
      <c r="H456" s="215">
        <v>2.6</v>
      </c>
      <c r="I456" s="216"/>
      <c r="J456" s="212"/>
      <c r="K456" s="212"/>
      <c r="L456" s="217"/>
      <c r="M456" s="218"/>
      <c r="N456" s="219"/>
      <c r="O456" s="219"/>
      <c r="P456" s="219"/>
      <c r="Q456" s="219"/>
      <c r="R456" s="219"/>
      <c r="S456" s="219"/>
      <c r="T456" s="220"/>
      <c r="AT456" s="221" t="s">
        <v>140</v>
      </c>
      <c r="AU456" s="221" t="s">
        <v>81</v>
      </c>
      <c r="AV456" s="14" t="s">
        <v>81</v>
      </c>
      <c r="AW456" s="14" t="s">
        <v>34</v>
      </c>
      <c r="AX456" s="14" t="s">
        <v>72</v>
      </c>
      <c r="AY456" s="221" t="s">
        <v>130</v>
      </c>
    </row>
    <row r="457" spans="1:65" s="15" customFormat="1" ht="11.25">
      <c r="B457" s="222"/>
      <c r="C457" s="223"/>
      <c r="D457" s="202" t="s">
        <v>140</v>
      </c>
      <c r="E457" s="224" t="s">
        <v>19</v>
      </c>
      <c r="F457" s="225" t="s">
        <v>144</v>
      </c>
      <c r="G457" s="223"/>
      <c r="H457" s="226">
        <v>2.6</v>
      </c>
      <c r="I457" s="227"/>
      <c r="J457" s="223"/>
      <c r="K457" s="223"/>
      <c r="L457" s="228"/>
      <c r="M457" s="229"/>
      <c r="N457" s="230"/>
      <c r="O457" s="230"/>
      <c r="P457" s="230"/>
      <c r="Q457" s="230"/>
      <c r="R457" s="230"/>
      <c r="S457" s="230"/>
      <c r="T457" s="231"/>
      <c r="AT457" s="232" t="s">
        <v>140</v>
      </c>
      <c r="AU457" s="232" t="s">
        <v>81</v>
      </c>
      <c r="AV457" s="15" t="s">
        <v>136</v>
      </c>
      <c r="AW457" s="15" t="s">
        <v>34</v>
      </c>
      <c r="AX457" s="15" t="s">
        <v>79</v>
      </c>
      <c r="AY457" s="232" t="s">
        <v>130</v>
      </c>
    </row>
    <row r="458" spans="1:65" s="12" customFormat="1" ht="22.9" customHeight="1">
      <c r="B458" s="165"/>
      <c r="C458" s="166"/>
      <c r="D458" s="167" t="s">
        <v>71</v>
      </c>
      <c r="E458" s="179" t="s">
        <v>151</v>
      </c>
      <c r="F458" s="179" t="s">
        <v>838</v>
      </c>
      <c r="G458" s="166"/>
      <c r="H458" s="166"/>
      <c r="I458" s="169"/>
      <c r="J458" s="180">
        <f>BK458</f>
        <v>0</v>
      </c>
      <c r="K458" s="166"/>
      <c r="L458" s="171"/>
      <c r="M458" s="172"/>
      <c r="N458" s="173"/>
      <c r="O458" s="173"/>
      <c r="P458" s="174">
        <f>SUM(P459:P558)</f>
        <v>0</v>
      </c>
      <c r="Q458" s="173"/>
      <c r="R458" s="174">
        <f>SUM(R459:R558)</f>
        <v>1.3406934099999999</v>
      </c>
      <c r="S458" s="173"/>
      <c r="T458" s="175">
        <f>SUM(T459:T558)</f>
        <v>0</v>
      </c>
      <c r="AR458" s="176" t="s">
        <v>79</v>
      </c>
      <c r="AT458" s="177" t="s">
        <v>71</v>
      </c>
      <c r="AU458" s="177" t="s">
        <v>79</v>
      </c>
      <c r="AY458" s="176" t="s">
        <v>130</v>
      </c>
      <c r="BK458" s="178">
        <f>SUM(BK459:BK558)</f>
        <v>0</v>
      </c>
    </row>
    <row r="459" spans="1:65" s="2" customFormat="1" ht="16.5" customHeight="1">
      <c r="A459" s="36"/>
      <c r="B459" s="37"/>
      <c r="C459" s="181" t="s">
        <v>839</v>
      </c>
      <c r="D459" s="181" t="s">
        <v>132</v>
      </c>
      <c r="E459" s="182" t="s">
        <v>840</v>
      </c>
      <c r="F459" s="183" t="s">
        <v>841</v>
      </c>
      <c r="G459" s="184" t="s">
        <v>162</v>
      </c>
      <c r="H459" s="185">
        <v>0.109</v>
      </c>
      <c r="I459" s="186"/>
      <c r="J459" s="187">
        <f>ROUND(I459*H459,2)</f>
        <v>0</v>
      </c>
      <c r="K459" s="188"/>
      <c r="L459" s="41"/>
      <c r="M459" s="189" t="s">
        <v>19</v>
      </c>
      <c r="N459" s="190" t="s">
        <v>43</v>
      </c>
      <c r="O459" s="66"/>
      <c r="P459" s="191">
        <f>O459*H459</f>
        <v>0</v>
      </c>
      <c r="Q459" s="191">
        <v>0</v>
      </c>
      <c r="R459" s="191">
        <f>Q459*H459</f>
        <v>0</v>
      </c>
      <c r="S459" s="191">
        <v>0</v>
      </c>
      <c r="T459" s="192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193" t="s">
        <v>136</v>
      </c>
      <c r="AT459" s="193" t="s">
        <v>132</v>
      </c>
      <c r="AU459" s="193" t="s">
        <v>81</v>
      </c>
      <c r="AY459" s="19" t="s">
        <v>130</v>
      </c>
      <c r="BE459" s="194">
        <f>IF(N459="základní",J459,0)</f>
        <v>0</v>
      </c>
      <c r="BF459" s="194">
        <f>IF(N459="snížená",J459,0)</f>
        <v>0</v>
      </c>
      <c r="BG459" s="194">
        <f>IF(N459="zákl. přenesená",J459,0)</f>
        <v>0</v>
      </c>
      <c r="BH459" s="194">
        <f>IF(N459="sníž. přenesená",J459,0)</f>
        <v>0</v>
      </c>
      <c r="BI459" s="194">
        <f>IF(N459="nulová",J459,0)</f>
        <v>0</v>
      </c>
      <c r="BJ459" s="19" t="s">
        <v>79</v>
      </c>
      <c r="BK459" s="194">
        <f>ROUND(I459*H459,2)</f>
        <v>0</v>
      </c>
      <c r="BL459" s="19" t="s">
        <v>136</v>
      </c>
      <c r="BM459" s="193" t="s">
        <v>842</v>
      </c>
    </row>
    <row r="460" spans="1:65" s="2" customFormat="1" ht="11.25">
      <c r="A460" s="36"/>
      <c r="B460" s="37"/>
      <c r="C460" s="38"/>
      <c r="D460" s="195" t="s">
        <v>138</v>
      </c>
      <c r="E460" s="38"/>
      <c r="F460" s="196" t="s">
        <v>843</v>
      </c>
      <c r="G460" s="38"/>
      <c r="H460" s="38"/>
      <c r="I460" s="197"/>
      <c r="J460" s="38"/>
      <c r="K460" s="38"/>
      <c r="L460" s="41"/>
      <c r="M460" s="198"/>
      <c r="N460" s="199"/>
      <c r="O460" s="66"/>
      <c r="P460" s="66"/>
      <c r="Q460" s="66"/>
      <c r="R460" s="66"/>
      <c r="S460" s="66"/>
      <c r="T460" s="67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T460" s="19" t="s">
        <v>138</v>
      </c>
      <c r="AU460" s="19" t="s">
        <v>81</v>
      </c>
    </row>
    <row r="461" spans="1:65" s="13" customFormat="1" ht="11.25">
      <c r="B461" s="200"/>
      <c r="C461" s="201"/>
      <c r="D461" s="202" t="s">
        <v>140</v>
      </c>
      <c r="E461" s="203" t="s">
        <v>19</v>
      </c>
      <c r="F461" s="204" t="s">
        <v>844</v>
      </c>
      <c r="G461" s="201"/>
      <c r="H461" s="203" t="s">
        <v>19</v>
      </c>
      <c r="I461" s="205"/>
      <c r="J461" s="201"/>
      <c r="K461" s="201"/>
      <c r="L461" s="206"/>
      <c r="M461" s="207"/>
      <c r="N461" s="208"/>
      <c r="O461" s="208"/>
      <c r="P461" s="208"/>
      <c r="Q461" s="208"/>
      <c r="R461" s="208"/>
      <c r="S461" s="208"/>
      <c r="T461" s="209"/>
      <c r="AT461" s="210" t="s">
        <v>140</v>
      </c>
      <c r="AU461" s="210" t="s">
        <v>81</v>
      </c>
      <c r="AV461" s="13" t="s">
        <v>79</v>
      </c>
      <c r="AW461" s="13" t="s">
        <v>34</v>
      </c>
      <c r="AX461" s="13" t="s">
        <v>72</v>
      </c>
      <c r="AY461" s="210" t="s">
        <v>130</v>
      </c>
    </row>
    <row r="462" spans="1:65" s="13" customFormat="1" ht="11.25">
      <c r="B462" s="200"/>
      <c r="C462" s="201"/>
      <c r="D462" s="202" t="s">
        <v>140</v>
      </c>
      <c r="E462" s="203" t="s">
        <v>19</v>
      </c>
      <c r="F462" s="204" t="s">
        <v>804</v>
      </c>
      <c r="G462" s="201"/>
      <c r="H462" s="203" t="s">
        <v>19</v>
      </c>
      <c r="I462" s="205"/>
      <c r="J462" s="201"/>
      <c r="K462" s="201"/>
      <c r="L462" s="206"/>
      <c r="M462" s="207"/>
      <c r="N462" s="208"/>
      <c r="O462" s="208"/>
      <c r="P462" s="208"/>
      <c r="Q462" s="208"/>
      <c r="R462" s="208"/>
      <c r="S462" s="208"/>
      <c r="T462" s="209"/>
      <c r="AT462" s="210" t="s">
        <v>140</v>
      </c>
      <c r="AU462" s="210" t="s">
        <v>81</v>
      </c>
      <c r="AV462" s="13" t="s">
        <v>79</v>
      </c>
      <c r="AW462" s="13" t="s">
        <v>34</v>
      </c>
      <c r="AX462" s="13" t="s">
        <v>72</v>
      </c>
      <c r="AY462" s="210" t="s">
        <v>130</v>
      </c>
    </row>
    <row r="463" spans="1:65" s="14" customFormat="1" ht="11.25">
      <c r="B463" s="211"/>
      <c r="C463" s="212"/>
      <c r="D463" s="202" t="s">
        <v>140</v>
      </c>
      <c r="E463" s="213" t="s">
        <v>19</v>
      </c>
      <c r="F463" s="214" t="s">
        <v>845</v>
      </c>
      <c r="G463" s="212"/>
      <c r="H463" s="215">
        <v>0.109</v>
      </c>
      <c r="I463" s="216"/>
      <c r="J463" s="212"/>
      <c r="K463" s="212"/>
      <c r="L463" s="217"/>
      <c r="M463" s="218"/>
      <c r="N463" s="219"/>
      <c r="O463" s="219"/>
      <c r="P463" s="219"/>
      <c r="Q463" s="219"/>
      <c r="R463" s="219"/>
      <c r="S463" s="219"/>
      <c r="T463" s="220"/>
      <c r="AT463" s="221" t="s">
        <v>140</v>
      </c>
      <c r="AU463" s="221" t="s">
        <v>81</v>
      </c>
      <c r="AV463" s="14" t="s">
        <v>81</v>
      </c>
      <c r="AW463" s="14" t="s">
        <v>34</v>
      </c>
      <c r="AX463" s="14" t="s">
        <v>72</v>
      </c>
      <c r="AY463" s="221" t="s">
        <v>130</v>
      </c>
    </row>
    <row r="464" spans="1:65" s="15" customFormat="1" ht="11.25">
      <c r="B464" s="222"/>
      <c r="C464" s="223"/>
      <c r="D464" s="202" t="s">
        <v>140</v>
      </c>
      <c r="E464" s="224" t="s">
        <v>19</v>
      </c>
      <c r="F464" s="225" t="s">
        <v>144</v>
      </c>
      <c r="G464" s="223"/>
      <c r="H464" s="226">
        <v>0.109</v>
      </c>
      <c r="I464" s="227"/>
      <c r="J464" s="223"/>
      <c r="K464" s="223"/>
      <c r="L464" s="228"/>
      <c r="M464" s="229"/>
      <c r="N464" s="230"/>
      <c r="O464" s="230"/>
      <c r="P464" s="230"/>
      <c r="Q464" s="230"/>
      <c r="R464" s="230"/>
      <c r="S464" s="230"/>
      <c r="T464" s="231"/>
      <c r="AT464" s="232" t="s">
        <v>140</v>
      </c>
      <c r="AU464" s="232" t="s">
        <v>81</v>
      </c>
      <c r="AV464" s="15" t="s">
        <v>136</v>
      </c>
      <c r="AW464" s="15" t="s">
        <v>34</v>
      </c>
      <c r="AX464" s="15" t="s">
        <v>79</v>
      </c>
      <c r="AY464" s="232" t="s">
        <v>130</v>
      </c>
    </row>
    <row r="465" spans="1:65" s="2" customFormat="1" ht="16.5" customHeight="1">
      <c r="A465" s="36"/>
      <c r="B465" s="37"/>
      <c r="C465" s="181" t="s">
        <v>846</v>
      </c>
      <c r="D465" s="181" t="s">
        <v>132</v>
      </c>
      <c r="E465" s="182" t="s">
        <v>847</v>
      </c>
      <c r="F465" s="183" t="s">
        <v>848</v>
      </c>
      <c r="G465" s="184" t="s">
        <v>154</v>
      </c>
      <c r="H465" s="185">
        <v>0.84599999999999997</v>
      </c>
      <c r="I465" s="186"/>
      <c r="J465" s="187">
        <f>ROUND(I465*H465,2)</f>
        <v>0</v>
      </c>
      <c r="K465" s="188"/>
      <c r="L465" s="41"/>
      <c r="M465" s="189" t="s">
        <v>19</v>
      </c>
      <c r="N465" s="190" t="s">
        <v>43</v>
      </c>
      <c r="O465" s="66"/>
      <c r="P465" s="191">
        <f>O465*H465</f>
        <v>0</v>
      </c>
      <c r="Q465" s="191">
        <v>4.1739999999999999E-2</v>
      </c>
      <c r="R465" s="191">
        <f>Q465*H465</f>
        <v>3.5312039999999996E-2</v>
      </c>
      <c r="S465" s="191">
        <v>0</v>
      </c>
      <c r="T465" s="192">
        <f>S465*H465</f>
        <v>0</v>
      </c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R465" s="193" t="s">
        <v>136</v>
      </c>
      <c r="AT465" s="193" t="s">
        <v>132</v>
      </c>
      <c r="AU465" s="193" t="s">
        <v>81</v>
      </c>
      <c r="AY465" s="19" t="s">
        <v>130</v>
      </c>
      <c r="BE465" s="194">
        <f>IF(N465="základní",J465,0)</f>
        <v>0</v>
      </c>
      <c r="BF465" s="194">
        <f>IF(N465="snížená",J465,0)</f>
        <v>0</v>
      </c>
      <c r="BG465" s="194">
        <f>IF(N465="zákl. přenesená",J465,0)</f>
        <v>0</v>
      </c>
      <c r="BH465" s="194">
        <f>IF(N465="sníž. přenesená",J465,0)</f>
        <v>0</v>
      </c>
      <c r="BI465" s="194">
        <f>IF(N465="nulová",J465,0)</f>
        <v>0</v>
      </c>
      <c r="BJ465" s="19" t="s">
        <v>79</v>
      </c>
      <c r="BK465" s="194">
        <f>ROUND(I465*H465,2)</f>
        <v>0</v>
      </c>
      <c r="BL465" s="19" t="s">
        <v>136</v>
      </c>
      <c r="BM465" s="193" t="s">
        <v>849</v>
      </c>
    </row>
    <row r="466" spans="1:65" s="2" customFormat="1" ht="11.25">
      <c r="A466" s="36"/>
      <c r="B466" s="37"/>
      <c r="C466" s="38"/>
      <c r="D466" s="195" t="s">
        <v>138</v>
      </c>
      <c r="E466" s="38"/>
      <c r="F466" s="196" t="s">
        <v>850</v>
      </c>
      <c r="G466" s="38"/>
      <c r="H466" s="38"/>
      <c r="I466" s="197"/>
      <c r="J466" s="38"/>
      <c r="K466" s="38"/>
      <c r="L466" s="41"/>
      <c r="M466" s="198"/>
      <c r="N466" s="199"/>
      <c r="O466" s="66"/>
      <c r="P466" s="66"/>
      <c r="Q466" s="66"/>
      <c r="R466" s="66"/>
      <c r="S466" s="66"/>
      <c r="T466" s="67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T466" s="19" t="s">
        <v>138</v>
      </c>
      <c r="AU466" s="19" t="s">
        <v>81</v>
      </c>
    </row>
    <row r="467" spans="1:65" s="13" customFormat="1" ht="11.25">
      <c r="B467" s="200"/>
      <c r="C467" s="201"/>
      <c r="D467" s="202" t="s">
        <v>140</v>
      </c>
      <c r="E467" s="203" t="s">
        <v>19</v>
      </c>
      <c r="F467" s="204" t="s">
        <v>844</v>
      </c>
      <c r="G467" s="201"/>
      <c r="H467" s="203" t="s">
        <v>19</v>
      </c>
      <c r="I467" s="205"/>
      <c r="J467" s="201"/>
      <c r="K467" s="201"/>
      <c r="L467" s="206"/>
      <c r="M467" s="207"/>
      <c r="N467" s="208"/>
      <c r="O467" s="208"/>
      <c r="P467" s="208"/>
      <c r="Q467" s="208"/>
      <c r="R467" s="208"/>
      <c r="S467" s="208"/>
      <c r="T467" s="209"/>
      <c r="AT467" s="210" t="s">
        <v>140</v>
      </c>
      <c r="AU467" s="210" t="s">
        <v>81</v>
      </c>
      <c r="AV467" s="13" t="s">
        <v>79</v>
      </c>
      <c r="AW467" s="13" t="s">
        <v>34</v>
      </c>
      <c r="AX467" s="13" t="s">
        <v>72</v>
      </c>
      <c r="AY467" s="210" t="s">
        <v>130</v>
      </c>
    </row>
    <row r="468" spans="1:65" s="13" customFormat="1" ht="11.25">
      <c r="B468" s="200"/>
      <c r="C468" s="201"/>
      <c r="D468" s="202" t="s">
        <v>140</v>
      </c>
      <c r="E468" s="203" t="s">
        <v>19</v>
      </c>
      <c r="F468" s="204" t="s">
        <v>851</v>
      </c>
      <c r="G468" s="201"/>
      <c r="H468" s="203" t="s">
        <v>19</v>
      </c>
      <c r="I468" s="205"/>
      <c r="J468" s="201"/>
      <c r="K468" s="201"/>
      <c r="L468" s="206"/>
      <c r="M468" s="207"/>
      <c r="N468" s="208"/>
      <c r="O468" s="208"/>
      <c r="P468" s="208"/>
      <c r="Q468" s="208"/>
      <c r="R468" s="208"/>
      <c r="S468" s="208"/>
      <c r="T468" s="209"/>
      <c r="AT468" s="210" t="s">
        <v>140</v>
      </c>
      <c r="AU468" s="210" t="s">
        <v>81</v>
      </c>
      <c r="AV468" s="13" t="s">
        <v>79</v>
      </c>
      <c r="AW468" s="13" t="s">
        <v>34</v>
      </c>
      <c r="AX468" s="13" t="s">
        <v>72</v>
      </c>
      <c r="AY468" s="210" t="s">
        <v>130</v>
      </c>
    </row>
    <row r="469" spans="1:65" s="14" customFormat="1" ht="11.25">
      <c r="B469" s="211"/>
      <c r="C469" s="212"/>
      <c r="D469" s="202" t="s">
        <v>140</v>
      </c>
      <c r="E469" s="213" t="s">
        <v>19</v>
      </c>
      <c r="F469" s="214" t="s">
        <v>852</v>
      </c>
      <c r="G469" s="212"/>
      <c r="H469" s="215">
        <v>0.48599999999999999</v>
      </c>
      <c r="I469" s="216"/>
      <c r="J469" s="212"/>
      <c r="K469" s="212"/>
      <c r="L469" s="217"/>
      <c r="M469" s="218"/>
      <c r="N469" s="219"/>
      <c r="O469" s="219"/>
      <c r="P469" s="219"/>
      <c r="Q469" s="219"/>
      <c r="R469" s="219"/>
      <c r="S469" s="219"/>
      <c r="T469" s="220"/>
      <c r="AT469" s="221" t="s">
        <v>140</v>
      </c>
      <c r="AU469" s="221" t="s">
        <v>81</v>
      </c>
      <c r="AV469" s="14" t="s">
        <v>81</v>
      </c>
      <c r="AW469" s="14" t="s">
        <v>34</v>
      </c>
      <c r="AX469" s="14" t="s">
        <v>72</v>
      </c>
      <c r="AY469" s="221" t="s">
        <v>130</v>
      </c>
    </row>
    <row r="470" spans="1:65" s="14" customFormat="1" ht="11.25">
      <c r="B470" s="211"/>
      <c r="C470" s="212"/>
      <c r="D470" s="202" t="s">
        <v>140</v>
      </c>
      <c r="E470" s="213" t="s">
        <v>19</v>
      </c>
      <c r="F470" s="214" t="s">
        <v>853</v>
      </c>
      <c r="G470" s="212"/>
      <c r="H470" s="215">
        <v>0.36</v>
      </c>
      <c r="I470" s="216"/>
      <c r="J470" s="212"/>
      <c r="K470" s="212"/>
      <c r="L470" s="217"/>
      <c r="M470" s="218"/>
      <c r="N470" s="219"/>
      <c r="O470" s="219"/>
      <c r="P470" s="219"/>
      <c r="Q470" s="219"/>
      <c r="R470" s="219"/>
      <c r="S470" s="219"/>
      <c r="T470" s="220"/>
      <c r="AT470" s="221" t="s">
        <v>140</v>
      </c>
      <c r="AU470" s="221" t="s">
        <v>81</v>
      </c>
      <c r="AV470" s="14" t="s">
        <v>81</v>
      </c>
      <c r="AW470" s="14" t="s">
        <v>34</v>
      </c>
      <c r="AX470" s="14" t="s">
        <v>72</v>
      </c>
      <c r="AY470" s="221" t="s">
        <v>130</v>
      </c>
    </row>
    <row r="471" spans="1:65" s="15" customFormat="1" ht="11.25">
      <c r="B471" s="222"/>
      <c r="C471" s="223"/>
      <c r="D471" s="202" t="s">
        <v>140</v>
      </c>
      <c r="E471" s="224" t="s">
        <v>19</v>
      </c>
      <c r="F471" s="225" t="s">
        <v>144</v>
      </c>
      <c r="G471" s="223"/>
      <c r="H471" s="226">
        <v>0.84599999999999997</v>
      </c>
      <c r="I471" s="227"/>
      <c r="J471" s="223"/>
      <c r="K471" s="223"/>
      <c r="L471" s="228"/>
      <c r="M471" s="229"/>
      <c r="N471" s="230"/>
      <c r="O471" s="230"/>
      <c r="P471" s="230"/>
      <c r="Q471" s="230"/>
      <c r="R471" s="230"/>
      <c r="S471" s="230"/>
      <c r="T471" s="231"/>
      <c r="AT471" s="232" t="s">
        <v>140</v>
      </c>
      <c r="AU471" s="232" t="s">
        <v>81</v>
      </c>
      <c r="AV471" s="15" t="s">
        <v>136</v>
      </c>
      <c r="AW471" s="15" t="s">
        <v>34</v>
      </c>
      <c r="AX471" s="15" t="s">
        <v>79</v>
      </c>
      <c r="AY471" s="232" t="s">
        <v>130</v>
      </c>
    </row>
    <row r="472" spans="1:65" s="2" customFormat="1" ht="16.5" customHeight="1">
      <c r="A472" s="36"/>
      <c r="B472" s="37"/>
      <c r="C472" s="181" t="s">
        <v>854</v>
      </c>
      <c r="D472" s="181" t="s">
        <v>132</v>
      </c>
      <c r="E472" s="182" t="s">
        <v>855</v>
      </c>
      <c r="F472" s="183" t="s">
        <v>856</v>
      </c>
      <c r="G472" s="184" t="s">
        <v>154</v>
      </c>
      <c r="H472" s="185">
        <v>0.84599999999999997</v>
      </c>
      <c r="I472" s="186"/>
      <c r="J472" s="187">
        <f>ROUND(I472*H472,2)</f>
        <v>0</v>
      </c>
      <c r="K472" s="188"/>
      <c r="L472" s="41"/>
      <c r="M472" s="189" t="s">
        <v>19</v>
      </c>
      <c r="N472" s="190" t="s">
        <v>43</v>
      </c>
      <c r="O472" s="66"/>
      <c r="P472" s="191">
        <f>O472*H472</f>
        <v>0</v>
      </c>
      <c r="Q472" s="191">
        <v>2.0000000000000002E-5</v>
      </c>
      <c r="R472" s="191">
        <f>Q472*H472</f>
        <v>1.6920000000000001E-5</v>
      </c>
      <c r="S472" s="191">
        <v>0</v>
      </c>
      <c r="T472" s="192">
        <f>S472*H472</f>
        <v>0</v>
      </c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R472" s="193" t="s">
        <v>136</v>
      </c>
      <c r="AT472" s="193" t="s">
        <v>132</v>
      </c>
      <c r="AU472" s="193" t="s">
        <v>81</v>
      </c>
      <c r="AY472" s="19" t="s">
        <v>130</v>
      </c>
      <c r="BE472" s="194">
        <f>IF(N472="základní",J472,0)</f>
        <v>0</v>
      </c>
      <c r="BF472" s="194">
        <f>IF(N472="snížená",J472,0)</f>
        <v>0</v>
      </c>
      <c r="BG472" s="194">
        <f>IF(N472="zákl. přenesená",J472,0)</f>
        <v>0</v>
      </c>
      <c r="BH472" s="194">
        <f>IF(N472="sníž. přenesená",J472,0)</f>
        <v>0</v>
      </c>
      <c r="BI472" s="194">
        <f>IF(N472="nulová",J472,0)</f>
        <v>0</v>
      </c>
      <c r="BJ472" s="19" t="s">
        <v>79</v>
      </c>
      <c r="BK472" s="194">
        <f>ROUND(I472*H472,2)</f>
        <v>0</v>
      </c>
      <c r="BL472" s="19" t="s">
        <v>136</v>
      </c>
      <c r="BM472" s="193" t="s">
        <v>857</v>
      </c>
    </row>
    <row r="473" spans="1:65" s="2" customFormat="1" ht="11.25">
      <c r="A473" s="36"/>
      <c r="B473" s="37"/>
      <c r="C473" s="38"/>
      <c r="D473" s="195" t="s">
        <v>138</v>
      </c>
      <c r="E473" s="38"/>
      <c r="F473" s="196" t="s">
        <v>858</v>
      </c>
      <c r="G473" s="38"/>
      <c r="H473" s="38"/>
      <c r="I473" s="197"/>
      <c r="J473" s="38"/>
      <c r="K473" s="38"/>
      <c r="L473" s="41"/>
      <c r="M473" s="198"/>
      <c r="N473" s="199"/>
      <c r="O473" s="66"/>
      <c r="P473" s="66"/>
      <c r="Q473" s="66"/>
      <c r="R473" s="66"/>
      <c r="S473" s="66"/>
      <c r="T473" s="67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T473" s="19" t="s">
        <v>138</v>
      </c>
      <c r="AU473" s="19" t="s">
        <v>81</v>
      </c>
    </row>
    <row r="474" spans="1:65" s="13" customFormat="1" ht="11.25">
      <c r="B474" s="200"/>
      <c r="C474" s="201"/>
      <c r="D474" s="202" t="s">
        <v>140</v>
      </c>
      <c r="E474" s="203" t="s">
        <v>19</v>
      </c>
      <c r="F474" s="204" t="s">
        <v>859</v>
      </c>
      <c r="G474" s="201"/>
      <c r="H474" s="203" t="s">
        <v>19</v>
      </c>
      <c r="I474" s="205"/>
      <c r="J474" s="201"/>
      <c r="K474" s="201"/>
      <c r="L474" s="206"/>
      <c r="M474" s="207"/>
      <c r="N474" s="208"/>
      <c r="O474" s="208"/>
      <c r="P474" s="208"/>
      <c r="Q474" s="208"/>
      <c r="R474" s="208"/>
      <c r="S474" s="208"/>
      <c r="T474" s="209"/>
      <c r="AT474" s="210" t="s">
        <v>140</v>
      </c>
      <c r="AU474" s="210" t="s">
        <v>81</v>
      </c>
      <c r="AV474" s="13" t="s">
        <v>79</v>
      </c>
      <c r="AW474" s="13" t="s">
        <v>34</v>
      </c>
      <c r="AX474" s="13" t="s">
        <v>72</v>
      </c>
      <c r="AY474" s="210" t="s">
        <v>130</v>
      </c>
    </row>
    <row r="475" spans="1:65" s="14" customFormat="1" ht="11.25">
      <c r="B475" s="211"/>
      <c r="C475" s="212"/>
      <c r="D475" s="202" t="s">
        <v>140</v>
      </c>
      <c r="E475" s="213" t="s">
        <v>19</v>
      </c>
      <c r="F475" s="214" t="s">
        <v>860</v>
      </c>
      <c r="G475" s="212"/>
      <c r="H475" s="215">
        <v>0.84599999999999997</v>
      </c>
      <c r="I475" s="216"/>
      <c r="J475" s="212"/>
      <c r="K475" s="212"/>
      <c r="L475" s="217"/>
      <c r="M475" s="218"/>
      <c r="N475" s="219"/>
      <c r="O475" s="219"/>
      <c r="P475" s="219"/>
      <c r="Q475" s="219"/>
      <c r="R475" s="219"/>
      <c r="S475" s="219"/>
      <c r="T475" s="220"/>
      <c r="AT475" s="221" t="s">
        <v>140</v>
      </c>
      <c r="AU475" s="221" t="s">
        <v>81</v>
      </c>
      <c r="AV475" s="14" t="s">
        <v>81</v>
      </c>
      <c r="AW475" s="14" t="s">
        <v>34</v>
      </c>
      <c r="AX475" s="14" t="s">
        <v>72</v>
      </c>
      <c r="AY475" s="221" t="s">
        <v>130</v>
      </c>
    </row>
    <row r="476" spans="1:65" s="15" customFormat="1" ht="11.25">
      <c r="B476" s="222"/>
      <c r="C476" s="223"/>
      <c r="D476" s="202" t="s">
        <v>140</v>
      </c>
      <c r="E476" s="224" t="s">
        <v>19</v>
      </c>
      <c r="F476" s="225" t="s">
        <v>144</v>
      </c>
      <c r="G476" s="223"/>
      <c r="H476" s="226">
        <v>0.84599999999999997</v>
      </c>
      <c r="I476" s="227"/>
      <c r="J476" s="223"/>
      <c r="K476" s="223"/>
      <c r="L476" s="228"/>
      <c r="M476" s="229"/>
      <c r="N476" s="230"/>
      <c r="O476" s="230"/>
      <c r="P476" s="230"/>
      <c r="Q476" s="230"/>
      <c r="R476" s="230"/>
      <c r="S476" s="230"/>
      <c r="T476" s="231"/>
      <c r="AT476" s="232" t="s">
        <v>140</v>
      </c>
      <c r="AU476" s="232" t="s">
        <v>81</v>
      </c>
      <c r="AV476" s="15" t="s">
        <v>136</v>
      </c>
      <c r="AW476" s="15" t="s">
        <v>34</v>
      </c>
      <c r="AX476" s="15" t="s">
        <v>79</v>
      </c>
      <c r="AY476" s="232" t="s">
        <v>130</v>
      </c>
    </row>
    <row r="477" spans="1:65" s="2" customFormat="1" ht="16.5" customHeight="1">
      <c r="A477" s="36"/>
      <c r="B477" s="37"/>
      <c r="C477" s="181" t="s">
        <v>861</v>
      </c>
      <c r="D477" s="181" t="s">
        <v>132</v>
      </c>
      <c r="E477" s="182" t="s">
        <v>862</v>
      </c>
      <c r="F477" s="183" t="s">
        <v>863</v>
      </c>
      <c r="G477" s="184" t="s">
        <v>286</v>
      </c>
      <c r="H477" s="185">
        <v>7.0000000000000001E-3</v>
      </c>
      <c r="I477" s="186"/>
      <c r="J477" s="187">
        <f>ROUND(I477*H477,2)</f>
        <v>0</v>
      </c>
      <c r="K477" s="188"/>
      <c r="L477" s="41"/>
      <c r="M477" s="189" t="s">
        <v>19</v>
      </c>
      <c r="N477" s="190" t="s">
        <v>43</v>
      </c>
      <c r="O477" s="66"/>
      <c r="P477" s="191">
        <f>O477*H477</f>
        <v>0</v>
      </c>
      <c r="Q477" s="191">
        <v>1.04877</v>
      </c>
      <c r="R477" s="191">
        <f>Q477*H477</f>
        <v>7.3413899999999997E-3</v>
      </c>
      <c r="S477" s="191">
        <v>0</v>
      </c>
      <c r="T477" s="192">
        <f>S477*H477</f>
        <v>0</v>
      </c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R477" s="193" t="s">
        <v>136</v>
      </c>
      <c r="AT477" s="193" t="s">
        <v>132</v>
      </c>
      <c r="AU477" s="193" t="s">
        <v>81</v>
      </c>
      <c r="AY477" s="19" t="s">
        <v>130</v>
      </c>
      <c r="BE477" s="194">
        <f>IF(N477="základní",J477,0)</f>
        <v>0</v>
      </c>
      <c r="BF477" s="194">
        <f>IF(N477="snížená",J477,0)</f>
        <v>0</v>
      </c>
      <c r="BG477" s="194">
        <f>IF(N477="zákl. přenesená",J477,0)</f>
        <v>0</v>
      </c>
      <c r="BH477" s="194">
        <f>IF(N477="sníž. přenesená",J477,0)</f>
        <v>0</v>
      </c>
      <c r="BI477" s="194">
        <f>IF(N477="nulová",J477,0)</f>
        <v>0</v>
      </c>
      <c r="BJ477" s="19" t="s">
        <v>79</v>
      </c>
      <c r="BK477" s="194">
        <f>ROUND(I477*H477,2)</f>
        <v>0</v>
      </c>
      <c r="BL477" s="19" t="s">
        <v>136</v>
      </c>
      <c r="BM477" s="193" t="s">
        <v>864</v>
      </c>
    </row>
    <row r="478" spans="1:65" s="2" customFormat="1" ht="11.25">
      <c r="A478" s="36"/>
      <c r="B478" s="37"/>
      <c r="C478" s="38"/>
      <c r="D478" s="195" t="s">
        <v>138</v>
      </c>
      <c r="E478" s="38"/>
      <c r="F478" s="196" t="s">
        <v>865</v>
      </c>
      <c r="G478" s="38"/>
      <c r="H478" s="38"/>
      <c r="I478" s="197"/>
      <c r="J478" s="38"/>
      <c r="K478" s="38"/>
      <c r="L478" s="41"/>
      <c r="M478" s="198"/>
      <c r="N478" s="199"/>
      <c r="O478" s="66"/>
      <c r="P478" s="66"/>
      <c r="Q478" s="66"/>
      <c r="R478" s="66"/>
      <c r="S478" s="66"/>
      <c r="T478" s="67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T478" s="19" t="s">
        <v>138</v>
      </c>
      <c r="AU478" s="19" t="s">
        <v>81</v>
      </c>
    </row>
    <row r="479" spans="1:65" s="13" customFormat="1" ht="11.25">
      <c r="B479" s="200"/>
      <c r="C479" s="201"/>
      <c r="D479" s="202" t="s">
        <v>140</v>
      </c>
      <c r="E479" s="203" t="s">
        <v>19</v>
      </c>
      <c r="F479" s="204" t="s">
        <v>844</v>
      </c>
      <c r="G479" s="201"/>
      <c r="H479" s="203" t="s">
        <v>19</v>
      </c>
      <c r="I479" s="205"/>
      <c r="J479" s="201"/>
      <c r="K479" s="201"/>
      <c r="L479" s="206"/>
      <c r="M479" s="207"/>
      <c r="N479" s="208"/>
      <c r="O479" s="208"/>
      <c r="P479" s="208"/>
      <c r="Q479" s="208"/>
      <c r="R479" s="208"/>
      <c r="S479" s="208"/>
      <c r="T479" s="209"/>
      <c r="AT479" s="210" t="s">
        <v>140</v>
      </c>
      <c r="AU479" s="210" t="s">
        <v>81</v>
      </c>
      <c r="AV479" s="13" t="s">
        <v>79</v>
      </c>
      <c r="AW479" s="13" t="s">
        <v>34</v>
      </c>
      <c r="AX479" s="13" t="s">
        <v>72</v>
      </c>
      <c r="AY479" s="210" t="s">
        <v>130</v>
      </c>
    </row>
    <row r="480" spans="1:65" s="13" customFormat="1" ht="11.25">
      <c r="B480" s="200"/>
      <c r="C480" s="201"/>
      <c r="D480" s="202" t="s">
        <v>140</v>
      </c>
      <c r="E480" s="203" t="s">
        <v>19</v>
      </c>
      <c r="F480" s="204" t="s">
        <v>851</v>
      </c>
      <c r="G480" s="201"/>
      <c r="H480" s="203" t="s">
        <v>19</v>
      </c>
      <c r="I480" s="205"/>
      <c r="J480" s="201"/>
      <c r="K480" s="201"/>
      <c r="L480" s="206"/>
      <c r="M480" s="207"/>
      <c r="N480" s="208"/>
      <c r="O480" s="208"/>
      <c r="P480" s="208"/>
      <c r="Q480" s="208"/>
      <c r="R480" s="208"/>
      <c r="S480" s="208"/>
      <c r="T480" s="209"/>
      <c r="AT480" s="210" t="s">
        <v>140</v>
      </c>
      <c r="AU480" s="210" t="s">
        <v>81</v>
      </c>
      <c r="AV480" s="13" t="s">
        <v>79</v>
      </c>
      <c r="AW480" s="13" t="s">
        <v>34</v>
      </c>
      <c r="AX480" s="13" t="s">
        <v>72</v>
      </c>
      <c r="AY480" s="210" t="s">
        <v>130</v>
      </c>
    </row>
    <row r="481" spans="1:65" s="14" customFormat="1" ht="11.25">
      <c r="B481" s="211"/>
      <c r="C481" s="212"/>
      <c r="D481" s="202" t="s">
        <v>140</v>
      </c>
      <c r="E481" s="213" t="s">
        <v>19</v>
      </c>
      <c r="F481" s="214" t="s">
        <v>866</v>
      </c>
      <c r="G481" s="212"/>
      <c r="H481" s="215">
        <v>7.0000000000000001E-3</v>
      </c>
      <c r="I481" s="216"/>
      <c r="J481" s="212"/>
      <c r="K481" s="212"/>
      <c r="L481" s="217"/>
      <c r="M481" s="218"/>
      <c r="N481" s="219"/>
      <c r="O481" s="219"/>
      <c r="P481" s="219"/>
      <c r="Q481" s="219"/>
      <c r="R481" s="219"/>
      <c r="S481" s="219"/>
      <c r="T481" s="220"/>
      <c r="AT481" s="221" t="s">
        <v>140</v>
      </c>
      <c r="AU481" s="221" t="s">
        <v>81</v>
      </c>
      <c r="AV481" s="14" t="s">
        <v>81</v>
      </c>
      <c r="AW481" s="14" t="s">
        <v>34</v>
      </c>
      <c r="AX481" s="14" t="s">
        <v>72</v>
      </c>
      <c r="AY481" s="221" t="s">
        <v>130</v>
      </c>
    </row>
    <row r="482" spans="1:65" s="15" customFormat="1" ht="11.25">
      <c r="B482" s="222"/>
      <c r="C482" s="223"/>
      <c r="D482" s="202" t="s">
        <v>140</v>
      </c>
      <c r="E482" s="224" t="s">
        <v>19</v>
      </c>
      <c r="F482" s="225" t="s">
        <v>144</v>
      </c>
      <c r="G482" s="223"/>
      <c r="H482" s="226">
        <v>7.0000000000000001E-3</v>
      </c>
      <c r="I482" s="227"/>
      <c r="J482" s="223"/>
      <c r="K482" s="223"/>
      <c r="L482" s="228"/>
      <c r="M482" s="229"/>
      <c r="N482" s="230"/>
      <c r="O482" s="230"/>
      <c r="P482" s="230"/>
      <c r="Q482" s="230"/>
      <c r="R482" s="230"/>
      <c r="S482" s="230"/>
      <c r="T482" s="231"/>
      <c r="AT482" s="232" t="s">
        <v>140</v>
      </c>
      <c r="AU482" s="232" t="s">
        <v>81</v>
      </c>
      <c r="AV482" s="15" t="s">
        <v>136</v>
      </c>
      <c r="AW482" s="15" t="s">
        <v>34</v>
      </c>
      <c r="AX482" s="15" t="s">
        <v>79</v>
      </c>
      <c r="AY482" s="232" t="s">
        <v>130</v>
      </c>
    </row>
    <row r="483" spans="1:65" s="2" customFormat="1" ht="24.2" customHeight="1">
      <c r="A483" s="36"/>
      <c r="B483" s="37"/>
      <c r="C483" s="181" t="s">
        <v>481</v>
      </c>
      <c r="D483" s="181" t="s">
        <v>132</v>
      </c>
      <c r="E483" s="182" t="s">
        <v>867</v>
      </c>
      <c r="F483" s="183" t="s">
        <v>868</v>
      </c>
      <c r="G483" s="184" t="s">
        <v>286</v>
      </c>
      <c r="H483" s="185">
        <v>2.5999999999999999E-2</v>
      </c>
      <c r="I483" s="186"/>
      <c r="J483" s="187">
        <f>ROUND(I483*H483,2)</f>
        <v>0</v>
      </c>
      <c r="K483" s="188"/>
      <c r="L483" s="41"/>
      <c r="M483" s="189" t="s">
        <v>19</v>
      </c>
      <c r="N483" s="190" t="s">
        <v>43</v>
      </c>
      <c r="O483" s="66"/>
      <c r="P483" s="191">
        <f>O483*H483</f>
        <v>0</v>
      </c>
      <c r="Q483" s="191">
        <v>1.9539999999999998E-2</v>
      </c>
      <c r="R483" s="191">
        <f>Q483*H483</f>
        <v>5.0803999999999997E-4</v>
      </c>
      <c r="S483" s="191">
        <v>0</v>
      </c>
      <c r="T483" s="192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193" t="s">
        <v>136</v>
      </c>
      <c r="AT483" s="193" t="s">
        <v>132</v>
      </c>
      <c r="AU483" s="193" t="s">
        <v>81</v>
      </c>
      <c r="AY483" s="19" t="s">
        <v>130</v>
      </c>
      <c r="BE483" s="194">
        <f>IF(N483="základní",J483,0)</f>
        <v>0</v>
      </c>
      <c r="BF483" s="194">
        <f>IF(N483="snížená",J483,0)</f>
        <v>0</v>
      </c>
      <c r="BG483" s="194">
        <f>IF(N483="zákl. přenesená",J483,0)</f>
        <v>0</v>
      </c>
      <c r="BH483" s="194">
        <f>IF(N483="sníž. přenesená",J483,0)</f>
        <v>0</v>
      </c>
      <c r="BI483" s="194">
        <f>IF(N483="nulová",J483,0)</f>
        <v>0</v>
      </c>
      <c r="BJ483" s="19" t="s">
        <v>79</v>
      </c>
      <c r="BK483" s="194">
        <f>ROUND(I483*H483,2)</f>
        <v>0</v>
      </c>
      <c r="BL483" s="19" t="s">
        <v>136</v>
      </c>
      <c r="BM483" s="193" t="s">
        <v>869</v>
      </c>
    </row>
    <row r="484" spans="1:65" s="2" customFormat="1" ht="11.25">
      <c r="A484" s="36"/>
      <c r="B484" s="37"/>
      <c r="C484" s="38"/>
      <c r="D484" s="195" t="s">
        <v>138</v>
      </c>
      <c r="E484" s="38"/>
      <c r="F484" s="196" t="s">
        <v>870</v>
      </c>
      <c r="G484" s="38"/>
      <c r="H484" s="38"/>
      <c r="I484" s="197"/>
      <c r="J484" s="38"/>
      <c r="K484" s="38"/>
      <c r="L484" s="41"/>
      <c r="M484" s="198"/>
      <c r="N484" s="199"/>
      <c r="O484" s="66"/>
      <c r="P484" s="66"/>
      <c r="Q484" s="66"/>
      <c r="R484" s="66"/>
      <c r="S484" s="66"/>
      <c r="T484" s="67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T484" s="19" t="s">
        <v>138</v>
      </c>
      <c r="AU484" s="19" t="s">
        <v>81</v>
      </c>
    </row>
    <row r="485" spans="1:65" s="13" customFormat="1" ht="11.25">
      <c r="B485" s="200"/>
      <c r="C485" s="201"/>
      <c r="D485" s="202" t="s">
        <v>140</v>
      </c>
      <c r="E485" s="203" t="s">
        <v>19</v>
      </c>
      <c r="F485" s="204" t="s">
        <v>822</v>
      </c>
      <c r="G485" s="201"/>
      <c r="H485" s="203" t="s">
        <v>19</v>
      </c>
      <c r="I485" s="205"/>
      <c r="J485" s="201"/>
      <c r="K485" s="201"/>
      <c r="L485" s="206"/>
      <c r="M485" s="207"/>
      <c r="N485" s="208"/>
      <c r="O485" s="208"/>
      <c r="P485" s="208"/>
      <c r="Q485" s="208"/>
      <c r="R485" s="208"/>
      <c r="S485" s="208"/>
      <c r="T485" s="209"/>
      <c r="AT485" s="210" t="s">
        <v>140</v>
      </c>
      <c r="AU485" s="210" t="s">
        <v>81</v>
      </c>
      <c r="AV485" s="13" t="s">
        <v>79</v>
      </c>
      <c r="AW485" s="13" t="s">
        <v>34</v>
      </c>
      <c r="AX485" s="13" t="s">
        <v>72</v>
      </c>
      <c r="AY485" s="210" t="s">
        <v>130</v>
      </c>
    </row>
    <row r="486" spans="1:65" s="13" customFormat="1" ht="11.25">
      <c r="B486" s="200"/>
      <c r="C486" s="201"/>
      <c r="D486" s="202" t="s">
        <v>140</v>
      </c>
      <c r="E486" s="203" t="s">
        <v>19</v>
      </c>
      <c r="F486" s="204" t="s">
        <v>802</v>
      </c>
      <c r="G486" s="201"/>
      <c r="H486" s="203" t="s">
        <v>19</v>
      </c>
      <c r="I486" s="205"/>
      <c r="J486" s="201"/>
      <c r="K486" s="201"/>
      <c r="L486" s="206"/>
      <c r="M486" s="207"/>
      <c r="N486" s="208"/>
      <c r="O486" s="208"/>
      <c r="P486" s="208"/>
      <c r="Q486" s="208"/>
      <c r="R486" s="208"/>
      <c r="S486" s="208"/>
      <c r="T486" s="209"/>
      <c r="AT486" s="210" t="s">
        <v>140</v>
      </c>
      <c r="AU486" s="210" t="s">
        <v>81</v>
      </c>
      <c r="AV486" s="13" t="s">
        <v>79</v>
      </c>
      <c r="AW486" s="13" t="s">
        <v>34</v>
      </c>
      <c r="AX486" s="13" t="s">
        <v>72</v>
      </c>
      <c r="AY486" s="210" t="s">
        <v>130</v>
      </c>
    </row>
    <row r="487" spans="1:65" s="13" customFormat="1" ht="11.25">
      <c r="B487" s="200"/>
      <c r="C487" s="201"/>
      <c r="D487" s="202" t="s">
        <v>140</v>
      </c>
      <c r="E487" s="203" t="s">
        <v>19</v>
      </c>
      <c r="F487" s="204" t="s">
        <v>871</v>
      </c>
      <c r="G487" s="201"/>
      <c r="H487" s="203" t="s">
        <v>19</v>
      </c>
      <c r="I487" s="205"/>
      <c r="J487" s="201"/>
      <c r="K487" s="201"/>
      <c r="L487" s="206"/>
      <c r="M487" s="207"/>
      <c r="N487" s="208"/>
      <c r="O487" s="208"/>
      <c r="P487" s="208"/>
      <c r="Q487" s="208"/>
      <c r="R487" s="208"/>
      <c r="S487" s="208"/>
      <c r="T487" s="209"/>
      <c r="AT487" s="210" t="s">
        <v>140</v>
      </c>
      <c r="AU487" s="210" t="s">
        <v>81</v>
      </c>
      <c r="AV487" s="13" t="s">
        <v>79</v>
      </c>
      <c r="AW487" s="13" t="s">
        <v>34</v>
      </c>
      <c r="AX487" s="13" t="s">
        <v>72</v>
      </c>
      <c r="AY487" s="210" t="s">
        <v>130</v>
      </c>
    </row>
    <row r="488" spans="1:65" s="13" customFormat="1" ht="11.25">
      <c r="B488" s="200"/>
      <c r="C488" s="201"/>
      <c r="D488" s="202" t="s">
        <v>140</v>
      </c>
      <c r="E488" s="203" t="s">
        <v>19</v>
      </c>
      <c r="F488" s="204" t="s">
        <v>872</v>
      </c>
      <c r="G488" s="201"/>
      <c r="H488" s="203" t="s">
        <v>19</v>
      </c>
      <c r="I488" s="205"/>
      <c r="J488" s="201"/>
      <c r="K488" s="201"/>
      <c r="L488" s="206"/>
      <c r="M488" s="207"/>
      <c r="N488" s="208"/>
      <c r="O488" s="208"/>
      <c r="P488" s="208"/>
      <c r="Q488" s="208"/>
      <c r="R488" s="208"/>
      <c r="S488" s="208"/>
      <c r="T488" s="209"/>
      <c r="AT488" s="210" t="s">
        <v>140</v>
      </c>
      <c r="AU488" s="210" t="s">
        <v>81</v>
      </c>
      <c r="AV488" s="13" t="s">
        <v>79</v>
      </c>
      <c r="AW488" s="13" t="s">
        <v>34</v>
      </c>
      <c r="AX488" s="13" t="s">
        <v>72</v>
      </c>
      <c r="AY488" s="210" t="s">
        <v>130</v>
      </c>
    </row>
    <row r="489" spans="1:65" s="14" customFormat="1" ht="11.25">
      <c r="B489" s="211"/>
      <c r="C489" s="212"/>
      <c r="D489" s="202" t="s">
        <v>140</v>
      </c>
      <c r="E489" s="213" t="s">
        <v>19</v>
      </c>
      <c r="F489" s="214" t="s">
        <v>873</v>
      </c>
      <c r="G489" s="212"/>
      <c r="H489" s="215">
        <v>1.2999999999999999E-2</v>
      </c>
      <c r="I489" s="216"/>
      <c r="J489" s="212"/>
      <c r="K489" s="212"/>
      <c r="L489" s="217"/>
      <c r="M489" s="218"/>
      <c r="N489" s="219"/>
      <c r="O489" s="219"/>
      <c r="P489" s="219"/>
      <c r="Q489" s="219"/>
      <c r="R489" s="219"/>
      <c r="S489" s="219"/>
      <c r="T489" s="220"/>
      <c r="AT489" s="221" t="s">
        <v>140</v>
      </c>
      <c r="AU489" s="221" t="s">
        <v>81</v>
      </c>
      <c r="AV489" s="14" t="s">
        <v>81</v>
      </c>
      <c r="AW489" s="14" t="s">
        <v>34</v>
      </c>
      <c r="AX489" s="14" t="s">
        <v>72</v>
      </c>
      <c r="AY489" s="221" t="s">
        <v>130</v>
      </c>
    </row>
    <row r="490" spans="1:65" s="13" customFormat="1" ht="11.25">
      <c r="B490" s="200"/>
      <c r="C490" s="201"/>
      <c r="D490" s="202" t="s">
        <v>140</v>
      </c>
      <c r="E490" s="203" t="s">
        <v>19</v>
      </c>
      <c r="F490" s="204" t="s">
        <v>874</v>
      </c>
      <c r="G490" s="201"/>
      <c r="H490" s="203" t="s">
        <v>19</v>
      </c>
      <c r="I490" s="205"/>
      <c r="J490" s="201"/>
      <c r="K490" s="201"/>
      <c r="L490" s="206"/>
      <c r="M490" s="207"/>
      <c r="N490" s="208"/>
      <c r="O490" s="208"/>
      <c r="P490" s="208"/>
      <c r="Q490" s="208"/>
      <c r="R490" s="208"/>
      <c r="S490" s="208"/>
      <c r="T490" s="209"/>
      <c r="AT490" s="210" t="s">
        <v>140</v>
      </c>
      <c r="AU490" s="210" t="s">
        <v>81</v>
      </c>
      <c r="AV490" s="13" t="s">
        <v>79</v>
      </c>
      <c r="AW490" s="13" t="s">
        <v>34</v>
      </c>
      <c r="AX490" s="13" t="s">
        <v>72</v>
      </c>
      <c r="AY490" s="210" t="s">
        <v>130</v>
      </c>
    </row>
    <row r="491" spans="1:65" s="14" customFormat="1" ht="11.25">
      <c r="B491" s="211"/>
      <c r="C491" s="212"/>
      <c r="D491" s="202" t="s">
        <v>140</v>
      </c>
      <c r="E491" s="213" t="s">
        <v>19</v>
      </c>
      <c r="F491" s="214" t="s">
        <v>875</v>
      </c>
      <c r="G491" s="212"/>
      <c r="H491" s="215">
        <v>1.2999999999999999E-2</v>
      </c>
      <c r="I491" s="216"/>
      <c r="J491" s="212"/>
      <c r="K491" s="212"/>
      <c r="L491" s="217"/>
      <c r="M491" s="218"/>
      <c r="N491" s="219"/>
      <c r="O491" s="219"/>
      <c r="P491" s="219"/>
      <c r="Q491" s="219"/>
      <c r="R491" s="219"/>
      <c r="S491" s="219"/>
      <c r="T491" s="220"/>
      <c r="AT491" s="221" t="s">
        <v>140</v>
      </c>
      <c r="AU491" s="221" t="s">
        <v>81</v>
      </c>
      <c r="AV491" s="14" t="s">
        <v>81</v>
      </c>
      <c r="AW491" s="14" t="s">
        <v>34</v>
      </c>
      <c r="AX491" s="14" t="s">
        <v>72</v>
      </c>
      <c r="AY491" s="221" t="s">
        <v>130</v>
      </c>
    </row>
    <row r="492" spans="1:65" s="15" customFormat="1" ht="11.25">
      <c r="B492" s="222"/>
      <c r="C492" s="223"/>
      <c r="D492" s="202" t="s">
        <v>140</v>
      </c>
      <c r="E492" s="224" t="s">
        <v>19</v>
      </c>
      <c r="F492" s="225" t="s">
        <v>144</v>
      </c>
      <c r="G492" s="223"/>
      <c r="H492" s="226">
        <v>2.5999999999999999E-2</v>
      </c>
      <c r="I492" s="227"/>
      <c r="J492" s="223"/>
      <c r="K492" s="223"/>
      <c r="L492" s="228"/>
      <c r="M492" s="229"/>
      <c r="N492" s="230"/>
      <c r="O492" s="230"/>
      <c r="P492" s="230"/>
      <c r="Q492" s="230"/>
      <c r="R492" s="230"/>
      <c r="S492" s="230"/>
      <c r="T492" s="231"/>
      <c r="AT492" s="232" t="s">
        <v>140</v>
      </c>
      <c r="AU492" s="232" t="s">
        <v>81</v>
      </c>
      <c r="AV492" s="15" t="s">
        <v>136</v>
      </c>
      <c r="AW492" s="15" t="s">
        <v>34</v>
      </c>
      <c r="AX492" s="15" t="s">
        <v>79</v>
      </c>
      <c r="AY492" s="232" t="s">
        <v>130</v>
      </c>
    </row>
    <row r="493" spans="1:65" s="2" customFormat="1" ht="16.5" customHeight="1">
      <c r="A493" s="36"/>
      <c r="B493" s="37"/>
      <c r="C493" s="244" t="s">
        <v>876</v>
      </c>
      <c r="D493" s="244" t="s">
        <v>322</v>
      </c>
      <c r="E493" s="245" t="s">
        <v>877</v>
      </c>
      <c r="F493" s="246" t="s">
        <v>878</v>
      </c>
      <c r="G493" s="247" t="s">
        <v>286</v>
      </c>
      <c r="H493" s="248">
        <v>1.2999999999999999E-2</v>
      </c>
      <c r="I493" s="249"/>
      <c r="J493" s="250">
        <f>ROUND(I493*H493,2)</f>
        <v>0</v>
      </c>
      <c r="K493" s="251"/>
      <c r="L493" s="252"/>
      <c r="M493" s="253" t="s">
        <v>19</v>
      </c>
      <c r="N493" s="254" t="s">
        <v>43</v>
      </c>
      <c r="O493" s="66"/>
      <c r="P493" s="191">
        <f>O493*H493</f>
        <v>0</v>
      </c>
      <c r="Q493" s="191">
        <v>1</v>
      </c>
      <c r="R493" s="191">
        <f>Q493*H493</f>
        <v>1.2999999999999999E-2</v>
      </c>
      <c r="S493" s="191">
        <v>0</v>
      </c>
      <c r="T493" s="192">
        <f>S493*H493</f>
        <v>0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193" t="s">
        <v>200</v>
      </c>
      <c r="AT493" s="193" t="s">
        <v>322</v>
      </c>
      <c r="AU493" s="193" t="s">
        <v>81</v>
      </c>
      <c r="AY493" s="19" t="s">
        <v>130</v>
      </c>
      <c r="BE493" s="194">
        <f>IF(N493="základní",J493,0)</f>
        <v>0</v>
      </c>
      <c r="BF493" s="194">
        <f>IF(N493="snížená",J493,0)</f>
        <v>0</v>
      </c>
      <c r="BG493" s="194">
        <f>IF(N493="zákl. přenesená",J493,0)</f>
        <v>0</v>
      </c>
      <c r="BH493" s="194">
        <f>IF(N493="sníž. přenesená",J493,0)</f>
        <v>0</v>
      </c>
      <c r="BI493" s="194">
        <f>IF(N493="nulová",J493,0)</f>
        <v>0</v>
      </c>
      <c r="BJ493" s="19" t="s">
        <v>79</v>
      </c>
      <c r="BK493" s="194">
        <f>ROUND(I493*H493,2)</f>
        <v>0</v>
      </c>
      <c r="BL493" s="19" t="s">
        <v>136</v>
      </c>
      <c r="BM493" s="193" t="s">
        <v>879</v>
      </c>
    </row>
    <row r="494" spans="1:65" s="13" customFormat="1" ht="11.25">
      <c r="B494" s="200"/>
      <c r="C494" s="201"/>
      <c r="D494" s="202" t="s">
        <v>140</v>
      </c>
      <c r="E494" s="203" t="s">
        <v>19</v>
      </c>
      <c r="F494" s="204" t="s">
        <v>880</v>
      </c>
      <c r="G494" s="201"/>
      <c r="H494" s="203" t="s">
        <v>19</v>
      </c>
      <c r="I494" s="205"/>
      <c r="J494" s="201"/>
      <c r="K494" s="201"/>
      <c r="L494" s="206"/>
      <c r="M494" s="207"/>
      <c r="N494" s="208"/>
      <c r="O494" s="208"/>
      <c r="P494" s="208"/>
      <c r="Q494" s="208"/>
      <c r="R494" s="208"/>
      <c r="S494" s="208"/>
      <c r="T494" s="209"/>
      <c r="AT494" s="210" t="s">
        <v>140</v>
      </c>
      <c r="AU494" s="210" t="s">
        <v>81</v>
      </c>
      <c r="AV494" s="13" t="s">
        <v>79</v>
      </c>
      <c r="AW494" s="13" t="s">
        <v>34</v>
      </c>
      <c r="AX494" s="13" t="s">
        <v>72</v>
      </c>
      <c r="AY494" s="210" t="s">
        <v>130</v>
      </c>
    </row>
    <row r="495" spans="1:65" s="13" customFormat="1" ht="11.25">
      <c r="B495" s="200"/>
      <c r="C495" s="201"/>
      <c r="D495" s="202" t="s">
        <v>140</v>
      </c>
      <c r="E495" s="203" t="s">
        <v>19</v>
      </c>
      <c r="F495" s="204" t="s">
        <v>802</v>
      </c>
      <c r="G495" s="201"/>
      <c r="H495" s="203" t="s">
        <v>19</v>
      </c>
      <c r="I495" s="205"/>
      <c r="J495" s="201"/>
      <c r="K495" s="201"/>
      <c r="L495" s="206"/>
      <c r="M495" s="207"/>
      <c r="N495" s="208"/>
      <c r="O495" s="208"/>
      <c r="P495" s="208"/>
      <c r="Q495" s="208"/>
      <c r="R495" s="208"/>
      <c r="S495" s="208"/>
      <c r="T495" s="209"/>
      <c r="AT495" s="210" t="s">
        <v>140</v>
      </c>
      <c r="AU495" s="210" t="s">
        <v>81</v>
      </c>
      <c r="AV495" s="13" t="s">
        <v>79</v>
      </c>
      <c r="AW495" s="13" t="s">
        <v>34</v>
      </c>
      <c r="AX495" s="13" t="s">
        <v>72</v>
      </c>
      <c r="AY495" s="210" t="s">
        <v>130</v>
      </c>
    </row>
    <row r="496" spans="1:65" s="14" customFormat="1" ht="11.25">
      <c r="B496" s="211"/>
      <c r="C496" s="212"/>
      <c r="D496" s="202" t="s">
        <v>140</v>
      </c>
      <c r="E496" s="213" t="s">
        <v>19</v>
      </c>
      <c r="F496" s="214" t="s">
        <v>875</v>
      </c>
      <c r="G496" s="212"/>
      <c r="H496" s="215">
        <v>1.2999999999999999E-2</v>
      </c>
      <c r="I496" s="216"/>
      <c r="J496" s="212"/>
      <c r="K496" s="212"/>
      <c r="L496" s="217"/>
      <c r="M496" s="218"/>
      <c r="N496" s="219"/>
      <c r="O496" s="219"/>
      <c r="P496" s="219"/>
      <c r="Q496" s="219"/>
      <c r="R496" s="219"/>
      <c r="S496" s="219"/>
      <c r="T496" s="220"/>
      <c r="AT496" s="221" t="s">
        <v>140</v>
      </c>
      <c r="AU496" s="221" t="s">
        <v>81</v>
      </c>
      <c r="AV496" s="14" t="s">
        <v>81</v>
      </c>
      <c r="AW496" s="14" t="s">
        <v>34</v>
      </c>
      <c r="AX496" s="14" t="s">
        <v>72</v>
      </c>
      <c r="AY496" s="221" t="s">
        <v>130</v>
      </c>
    </row>
    <row r="497" spans="1:65" s="15" customFormat="1" ht="11.25">
      <c r="B497" s="222"/>
      <c r="C497" s="223"/>
      <c r="D497" s="202" t="s">
        <v>140</v>
      </c>
      <c r="E497" s="224" t="s">
        <v>19</v>
      </c>
      <c r="F497" s="225" t="s">
        <v>144</v>
      </c>
      <c r="G497" s="223"/>
      <c r="H497" s="226">
        <v>1.2999999999999999E-2</v>
      </c>
      <c r="I497" s="227"/>
      <c r="J497" s="223"/>
      <c r="K497" s="223"/>
      <c r="L497" s="228"/>
      <c r="M497" s="229"/>
      <c r="N497" s="230"/>
      <c r="O497" s="230"/>
      <c r="P497" s="230"/>
      <c r="Q497" s="230"/>
      <c r="R497" s="230"/>
      <c r="S497" s="230"/>
      <c r="T497" s="231"/>
      <c r="AT497" s="232" t="s">
        <v>140</v>
      </c>
      <c r="AU497" s="232" t="s">
        <v>81</v>
      </c>
      <c r="AV497" s="15" t="s">
        <v>136</v>
      </c>
      <c r="AW497" s="15" t="s">
        <v>34</v>
      </c>
      <c r="AX497" s="15" t="s">
        <v>79</v>
      </c>
      <c r="AY497" s="232" t="s">
        <v>130</v>
      </c>
    </row>
    <row r="498" spans="1:65" s="2" customFormat="1" ht="16.5" customHeight="1">
      <c r="A498" s="36"/>
      <c r="B498" s="37"/>
      <c r="C498" s="244" t="s">
        <v>881</v>
      </c>
      <c r="D498" s="244" t="s">
        <v>322</v>
      </c>
      <c r="E498" s="245" t="s">
        <v>882</v>
      </c>
      <c r="F498" s="246" t="s">
        <v>883</v>
      </c>
      <c r="G498" s="247" t="s">
        <v>286</v>
      </c>
      <c r="H498" s="248">
        <v>1.2999999999999999E-2</v>
      </c>
      <c r="I498" s="249"/>
      <c r="J498" s="250">
        <f>ROUND(I498*H498,2)</f>
        <v>0</v>
      </c>
      <c r="K498" s="251"/>
      <c r="L498" s="252"/>
      <c r="M498" s="253" t="s">
        <v>19</v>
      </c>
      <c r="N498" s="254" t="s">
        <v>43</v>
      </c>
      <c r="O498" s="66"/>
      <c r="P498" s="191">
        <f>O498*H498</f>
        <v>0</v>
      </c>
      <c r="Q498" s="191">
        <v>1</v>
      </c>
      <c r="R498" s="191">
        <f>Q498*H498</f>
        <v>1.2999999999999999E-2</v>
      </c>
      <c r="S498" s="191">
        <v>0</v>
      </c>
      <c r="T498" s="192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193" t="s">
        <v>200</v>
      </c>
      <c r="AT498" s="193" t="s">
        <v>322</v>
      </c>
      <c r="AU498" s="193" t="s">
        <v>81</v>
      </c>
      <c r="AY498" s="19" t="s">
        <v>130</v>
      </c>
      <c r="BE498" s="194">
        <f>IF(N498="základní",J498,0)</f>
        <v>0</v>
      </c>
      <c r="BF498" s="194">
        <f>IF(N498="snížená",J498,0)</f>
        <v>0</v>
      </c>
      <c r="BG498" s="194">
        <f>IF(N498="zákl. přenesená",J498,0)</f>
        <v>0</v>
      </c>
      <c r="BH498" s="194">
        <f>IF(N498="sníž. přenesená",J498,0)</f>
        <v>0</v>
      </c>
      <c r="BI498" s="194">
        <f>IF(N498="nulová",J498,0)</f>
        <v>0</v>
      </c>
      <c r="BJ498" s="19" t="s">
        <v>79</v>
      </c>
      <c r="BK498" s="194">
        <f>ROUND(I498*H498,2)</f>
        <v>0</v>
      </c>
      <c r="BL498" s="19" t="s">
        <v>136</v>
      </c>
      <c r="BM498" s="193" t="s">
        <v>884</v>
      </c>
    </row>
    <row r="499" spans="1:65" s="13" customFormat="1" ht="11.25">
      <c r="B499" s="200"/>
      <c r="C499" s="201"/>
      <c r="D499" s="202" t="s">
        <v>140</v>
      </c>
      <c r="E499" s="203" t="s">
        <v>19</v>
      </c>
      <c r="F499" s="204" t="s">
        <v>880</v>
      </c>
      <c r="G499" s="201"/>
      <c r="H499" s="203" t="s">
        <v>19</v>
      </c>
      <c r="I499" s="205"/>
      <c r="J499" s="201"/>
      <c r="K499" s="201"/>
      <c r="L499" s="206"/>
      <c r="M499" s="207"/>
      <c r="N499" s="208"/>
      <c r="O499" s="208"/>
      <c r="P499" s="208"/>
      <c r="Q499" s="208"/>
      <c r="R499" s="208"/>
      <c r="S499" s="208"/>
      <c r="T499" s="209"/>
      <c r="AT499" s="210" t="s">
        <v>140</v>
      </c>
      <c r="AU499" s="210" t="s">
        <v>81</v>
      </c>
      <c r="AV499" s="13" t="s">
        <v>79</v>
      </c>
      <c r="AW499" s="13" t="s">
        <v>34</v>
      </c>
      <c r="AX499" s="13" t="s">
        <v>72</v>
      </c>
      <c r="AY499" s="210" t="s">
        <v>130</v>
      </c>
    </row>
    <row r="500" spans="1:65" s="13" customFormat="1" ht="11.25">
      <c r="B500" s="200"/>
      <c r="C500" s="201"/>
      <c r="D500" s="202" t="s">
        <v>140</v>
      </c>
      <c r="E500" s="203" t="s">
        <v>19</v>
      </c>
      <c r="F500" s="204" t="s">
        <v>872</v>
      </c>
      <c r="G500" s="201"/>
      <c r="H500" s="203" t="s">
        <v>19</v>
      </c>
      <c r="I500" s="205"/>
      <c r="J500" s="201"/>
      <c r="K500" s="201"/>
      <c r="L500" s="206"/>
      <c r="M500" s="207"/>
      <c r="N500" s="208"/>
      <c r="O500" s="208"/>
      <c r="P500" s="208"/>
      <c r="Q500" s="208"/>
      <c r="R500" s="208"/>
      <c r="S500" s="208"/>
      <c r="T500" s="209"/>
      <c r="AT500" s="210" t="s">
        <v>140</v>
      </c>
      <c r="AU500" s="210" t="s">
        <v>81</v>
      </c>
      <c r="AV500" s="13" t="s">
        <v>79</v>
      </c>
      <c r="AW500" s="13" t="s">
        <v>34</v>
      </c>
      <c r="AX500" s="13" t="s">
        <v>72</v>
      </c>
      <c r="AY500" s="210" t="s">
        <v>130</v>
      </c>
    </row>
    <row r="501" spans="1:65" s="14" customFormat="1" ht="11.25">
      <c r="B501" s="211"/>
      <c r="C501" s="212"/>
      <c r="D501" s="202" t="s">
        <v>140</v>
      </c>
      <c r="E501" s="213" t="s">
        <v>19</v>
      </c>
      <c r="F501" s="214" t="s">
        <v>873</v>
      </c>
      <c r="G501" s="212"/>
      <c r="H501" s="215">
        <v>1.2999999999999999E-2</v>
      </c>
      <c r="I501" s="216"/>
      <c r="J501" s="212"/>
      <c r="K501" s="212"/>
      <c r="L501" s="217"/>
      <c r="M501" s="218"/>
      <c r="N501" s="219"/>
      <c r="O501" s="219"/>
      <c r="P501" s="219"/>
      <c r="Q501" s="219"/>
      <c r="R501" s="219"/>
      <c r="S501" s="219"/>
      <c r="T501" s="220"/>
      <c r="AT501" s="221" t="s">
        <v>140</v>
      </c>
      <c r="AU501" s="221" t="s">
        <v>81</v>
      </c>
      <c r="AV501" s="14" t="s">
        <v>81</v>
      </c>
      <c r="AW501" s="14" t="s">
        <v>34</v>
      </c>
      <c r="AX501" s="14" t="s">
        <v>72</v>
      </c>
      <c r="AY501" s="221" t="s">
        <v>130</v>
      </c>
    </row>
    <row r="502" spans="1:65" s="15" customFormat="1" ht="11.25">
      <c r="B502" s="222"/>
      <c r="C502" s="223"/>
      <c r="D502" s="202" t="s">
        <v>140</v>
      </c>
      <c r="E502" s="224" t="s">
        <v>19</v>
      </c>
      <c r="F502" s="225" t="s">
        <v>144</v>
      </c>
      <c r="G502" s="223"/>
      <c r="H502" s="226">
        <v>1.2999999999999999E-2</v>
      </c>
      <c r="I502" s="227"/>
      <c r="J502" s="223"/>
      <c r="K502" s="223"/>
      <c r="L502" s="228"/>
      <c r="M502" s="229"/>
      <c r="N502" s="230"/>
      <c r="O502" s="230"/>
      <c r="P502" s="230"/>
      <c r="Q502" s="230"/>
      <c r="R502" s="230"/>
      <c r="S502" s="230"/>
      <c r="T502" s="231"/>
      <c r="AT502" s="232" t="s">
        <v>140</v>
      </c>
      <c r="AU502" s="232" t="s">
        <v>81</v>
      </c>
      <c r="AV502" s="15" t="s">
        <v>136</v>
      </c>
      <c r="AW502" s="15" t="s">
        <v>34</v>
      </c>
      <c r="AX502" s="15" t="s">
        <v>79</v>
      </c>
      <c r="AY502" s="232" t="s">
        <v>130</v>
      </c>
    </row>
    <row r="503" spans="1:65" s="2" customFormat="1" ht="37.9" customHeight="1">
      <c r="A503" s="36"/>
      <c r="B503" s="37"/>
      <c r="C503" s="181" t="s">
        <v>885</v>
      </c>
      <c r="D503" s="181" t="s">
        <v>132</v>
      </c>
      <c r="E503" s="182" t="s">
        <v>886</v>
      </c>
      <c r="F503" s="183" t="s">
        <v>887</v>
      </c>
      <c r="G503" s="184" t="s">
        <v>162</v>
      </c>
      <c r="H503" s="185">
        <v>13.34</v>
      </c>
      <c r="I503" s="186"/>
      <c r="J503" s="187">
        <f>ROUND(I503*H503,2)</f>
        <v>0</v>
      </c>
      <c r="K503" s="188"/>
      <c r="L503" s="41"/>
      <c r="M503" s="189" t="s">
        <v>19</v>
      </c>
      <c r="N503" s="190" t="s">
        <v>43</v>
      </c>
      <c r="O503" s="66"/>
      <c r="P503" s="191">
        <f>O503*H503</f>
        <v>0</v>
      </c>
      <c r="Q503" s="191">
        <v>0</v>
      </c>
      <c r="R503" s="191">
        <f>Q503*H503</f>
        <v>0</v>
      </c>
      <c r="S503" s="191">
        <v>0</v>
      </c>
      <c r="T503" s="192">
        <f>S503*H503</f>
        <v>0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193" t="s">
        <v>136</v>
      </c>
      <c r="AT503" s="193" t="s">
        <v>132</v>
      </c>
      <c r="AU503" s="193" t="s">
        <v>81</v>
      </c>
      <c r="AY503" s="19" t="s">
        <v>130</v>
      </c>
      <c r="BE503" s="194">
        <f>IF(N503="základní",J503,0)</f>
        <v>0</v>
      </c>
      <c r="BF503" s="194">
        <f>IF(N503="snížená",J503,0)</f>
        <v>0</v>
      </c>
      <c r="BG503" s="194">
        <f>IF(N503="zákl. přenesená",J503,0)</f>
        <v>0</v>
      </c>
      <c r="BH503" s="194">
        <f>IF(N503="sníž. přenesená",J503,0)</f>
        <v>0</v>
      </c>
      <c r="BI503" s="194">
        <f>IF(N503="nulová",J503,0)</f>
        <v>0</v>
      </c>
      <c r="BJ503" s="19" t="s">
        <v>79</v>
      </c>
      <c r="BK503" s="194">
        <f>ROUND(I503*H503,2)</f>
        <v>0</v>
      </c>
      <c r="BL503" s="19" t="s">
        <v>136</v>
      </c>
      <c r="BM503" s="193" t="s">
        <v>888</v>
      </c>
    </row>
    <row r="504" spans="1:65" s="2" customFormat="1" ht="11.25">
      <c r="A504" s="36"/>
      <c r="B504" s="37"/>
      <c r="C504" s="38"/>
      <c r="D504" s="195" t="s">
        <v>138</v>
      </c>
      <c r="E504" s="38"/>
      <c r="F504" s="196" t="s">
        <v>889</v>
      </c>
      <c r="G504" s="38"/>
      <c r="H504" s="38"/>
      <c r="I504" s="197"/>
      <c r="J504" s="38"/>
      <c r="K504" s="38"/>
      <c r="L504" s="41"/>
      <c r="M504" s="198"/>
      <c r="N504" s="199"/>
      <c r="O504" s="66"/>
      <c r="P504" s="66"/>
      <c r="Q504" s="66"/>
      <c r="R504" s="66"/>
      <c r="S504" s="66"/>
      <c r="T504" s="67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T504" s="19" t="s">
        <v>138</v>
      </c>
      <c r="AU504" s="19" t="s">
        <v>81</v>
      </c>
    </row>
    <row r="505" spans="1:65" s="13" customFormat="1" ht="11.25">
      <c r="B505" s="200"/>
      <c r="C505" s="201"/>
      <c r="D505" s="202" t="s">
        <v>140</v>
      </c>
      <c r="E505" s="203" t="s">
        <v>19</v>
      </c>
      <c r="F505" s="204" t="s">
        <v>587</v>
      </c>
      <c r="G505" s="201"/>
      <c r="H505" s="203" t="s">
        <v>19</v>
      </c>
      <c r="I505" s="205"/>
      <c r="J505" s="201"/>
      <c r="K505" s="201"/>
      <c r="L505" s="206"/>
      <c r="M505" s="207"/>
      <c r="N505" s="208"/>
      <c r="O505" s="208"/>
      <c r="P505" s="208"/>
      <c r="Q505" s="208"/>
      <c r="R505" s="208"/>
      <c r="S505" s="208"/>
      <c r="T505" s="209"/>
      <c r="AT505" s="210" t="s">
        <v>140</v>
      </c>
      <c r="AU505" s="210" t="s">
        <v>81</v>
      </c>
      <c r="AV505" s="13" t="s">
        <v>79</v>
      </c>
      <c r="AW505" s="13" t="s">
        <v>34</v>
      </c>
      <c r="AX505" s="13" t="s">
        <v>72</v>
      </c>
      <c r="AY505" s="210" t="s">
        <v>130</v>
      </c>
    </row>
    <row r="506" spans="1:65" s="13" customFormat="1" ht="11.25">
      <c r="B506" s="200"/>
      <c r="C506" s="201"/>
      <c r="D506" s="202" t="s">
        <v>140</v>
      </c>
      <c r="E506" s="203" t="s">
        <v>19</v>
      </c>
      <c r="F506" s="204" t="s">
        <v>802</v>
      </c>
      <c r="G506" s="201"/>
      <c r="H506" s="203" t="s">
        <v>19</v>
      </c>
      <c r="I506" s="205"/>
      <c r="J506" s="201"/>
      <c r="K506" s="201"/>
      <c r="L506" s="206"/>
      <c r="M506" s="207"/>
      <c r="N506" s="208"/>
      <c r="O506" s="208"/>
      <c r="P506" s="208"/>
      <c r="Q506" s="208"/>
      <c r="R506" s="208"/>
      <c r="S506" s="208"/>
      <c r="T506" s="209"/>
      <c r="AT506" s="210" t="s">
        <v>140</v>
      </c>
      <c r="AU506" s="210" t="s">
        <v>81</v>
      </c>
      <c r="AV506" s="13" t="s">
        <v>79</v>
      </c>
      <c r="AW506" s="13" t="s">
        <v>34</v>
      </c>
      <c r="AX506" s="13" t="s">
        <v>72</v>
      </c>
      <c r="AY506" s="210" t="s">
        <v>130</v>
      </c>
    </row>
    <row r="507" spans="1:65" s="14" customFormat="1" ht="11.25">
      <c r="B507" s="211"/>
      <c r="C507" s="212"/>
      <c r="D507" s="202" t="s">
        <v>140</v>
      </c>
      <c r="E507" s="213" t="s">
        <v>19</v>
      </c>
      <c r="F507" s="214" t="s">
        <v>890</v>
      </c>
      <c r="G507" s="212"/>
      <c r="H507" s="215">
        <v>3.08</v>
      </c>
      <c r="I507" s="216"/>
      <c r="J507" s="212"/>
      <c r="K507" s="212"/>
      <c r="L507" s="217"/>
      <c r="M507" s="218"/>
      <c r="N507" s="219"/>
      <c r="O507" s="219"/>
      <c r="P507" s="219"/>
      <c r="Q507" s="219"/>
      <c r="R507" s="219"/>
      <c r="S507" s="219"/>
      <c r="T507" s="220"/>
      <c r="AT507" s="221" t="s">
        <v>140</v>
      </c>
      <c r="AU507" s="221" t="s">
        <v>81</v>
      </c>
      <c r="AV507" s="14" t="s">
        <v>81</v>
      </c>
      <c r="AW507" s="14" t="s">
        <v>34</v>
      </c>
      <c r="AX507" s="14" t="s">
        <v>72</v>
      </c>
      <c r="AY507" s="221" t="s">
        <v>130</v>
      </c>
    </row>
    <row r="508" spans="1:65" s="14" customFormat="1" ht="11.25">
      <c r="B508" s="211"/>
      <c r="C508" s="212"/>
      <c r="D508" s="202" t="s">
        <v>140</v>
      </c>
      <c r="E508" s="213" t="s">
        <v>19</v>
      </c>
      <c r="F508" s="214" t="s">
        <v>891</v>
      </c>
      <c r="G508" s="212"/>
      <c r="H508" s="215">
        <v>3.12</v>
      </c>
      <c r="I508" s="216"/>
      <c r="J508" s="212"/>
      <c r="K508" s="212"/>
      <c r="L508" s="217"/>
      <c r="M508" s="218"/>
      <c r="N508" s="219"/>
      <c r="O508" s="219"/>
      <c r="P508" s="219"/>
      <c r="Q508" s="219"/>
      <c r="R508" s="219"/>
      <c r="S508" s="219"/>
      <c r="T508" s="220"/>
      <c r="AT508" s="221" t="s">
        <v>140</v>
      </c>
      <c r="AU508" s="221" t="s">
        <v>81</v>
      </c>
      <c r="AV508" s="14" t="s">
        <v>81</v>
      </c>
      <c r="AW508" s="14" t="s">
        <v>34</v>
      </c>
      <c r="AX508" s="14" t="s">
        <v>72</v>
      </c>
      <c r="AY508" s="221" t="s">
        <v>130</v>
      </c>
    </row>
    <row r="509" spans="1:65" s="13" customFormat="1" ht="11.25">
      <c r="B509" s="200"/>
      <c r="C509" s="201"/>
      <c r="D509" s="202" t="s">
        <v>140</v>
      </c>
      <c r="E509" s="203" t="s">
        <v>19</v>
      </c>
      <c r="F509" s="204" t="s">
        <v>892</v>
      </c>
      <c r="G509" s="201"/>
      <c r="H509" s="203" t="s">
        <v>19</v>
      </c>
      <c r="I509" s="205"/>
      <c r="J509" s="201"/>
      <c r="K509" s="201"/>
      <c r="L509" s="206"/>
      <c r="M509" s="207"/>
      <c r="N509" s="208"/>
      <c r="O509" s="208"/>
      <c r="P509" s="208"/>
      <c r="Q509" s="208"/>
      <c r="R509" s="208"/>
      <c r="S509" s="208"/>
      <c r="T509" s="209"/>
      <c r="AT509" s="210" t="s">
        <v>140</v>
      </c>
      <c r="AU509" s="210" t="s">
        <v>81</v>
      </c>
      <c r="AV509" s="13" t="s">
        <v>79</v>
      </c>
      <c r="AW509" s="13" t="s">
        <v>34</v>
      </c>
      <c r="AX509" s="13" t="s">
        <v>72</v>
      </c>
      <c r="AY509" s="210" t="s">
        <v>130</v>
      </c>
    </row>
    <row r="510" spans="1:65" s="14" customFormat="1" ht="11.25">
      <c r="B510" s="211"/>
      <c r="C510" s="212"/>
      <c r="D510" s="202" t="s">
        <v>140</v>
      </c>
      <c r="E510" s="213" t="s">
        <v>19</v>
      </c>
      <c r="F510" s="214" t="s">
        <v>893</v>
      </c>
      <c r="G510" s="212"/>
      <c r="H510" s="215">
        <v>3.1589999999999998</v>
      </c>
      <c r="I510" s="216"/>
      <c r="J510" s="212"/>
      <c r="K510" s="212"/>
      <c r="L510" s="217"/>
      <c r="M510" s="218"/>
      <c r="N510" s="219"/>
      <c r="O510" s="219"/>
      <c r="P510" s="219"/>
      <c r="Q510" s="219"/>
      <c r="R510" s="219"/>
      <c r="S510" s="219"/>
      <c r="T510" s="220"/>
      <c r="AT510" s="221" t="s">
        <v>140</v>
      </c>
      <c r="AU510" s="221" t="s">
        <v>81</v>
      </c>
      <c r="AV510" s="14" t="s">
        <v>81</v>
      </c>
      <c r="AW510" s="14" t="s">
        <v>34</v>
      </c>
      <c r="AX510" s="14" t="s">
        <v>72</v>
      </c>
      <c r="AY510" s="221" t="s">
        <v>130</v>
      </c>
    </row>
    <row r="511" spans="1:65" s="14" customFormat="1" ht="11.25">
      <c r="B511" s="211"/>
      <c r="C511" s="212"/>
      <c r="D511" s="202" t="s">
        <v>140</v>
      </c>
      <c r="E511" s="213" t="s">
        <v>19</v>
      </c>
      <c r="F511" s="214" t="s">
        <v>894</v>
      </c>
      <c r="G511" s="212"/>
      <c r="H511" s="215">
        <v>2.3809999999999998</v>
      </c>
      <c r="I511" s="216"/>
      <c r="J511" s="212"/>
      <c r="K511" s="212"/>
      <c r="L511" s="217"/>
      <c r="M511" s="218"/>
      <c r="N511" s="219"/>
      <c r="O511" s="219"/>
      <c r="P511" s="219"/>
      <c r="Q511" s="219"/>
      <c r="R511" s="219"/>
      <c r="S511" s="219"/>
      <c r="T511" s="220"/>
      <c r="AT511" s="221" t="s">
        <v>140</v>
      </c>
      <c r="AU511" s="221" t="s">
        <v>81</v>
      </c>
      <c r="AV511" s="14" t="s">
        <v>81</v>
      </c>
      <c r="AW511" s="14" t="s">
        <v>34</v>
      </c>
      <c r="AX511" s="14" t="s">
        <v>72</v>
      </c>
      <c r="AY511" s="221" t="s">
        <v>130</v>
      </c>
    </row>
    <row r="512" spans="1:65" s="14" customFormat="1" ht="11.25">
      <c r="B512" s="211"/>
      <c r="C512" s="212"/>
      <c r="D512" s="202" t="s">
        <v>140</v>
      </c>
      <c r="E512" s="213" t="s">
        <v>19</v>
      </c>
      <c r="F512" s="214" t="s">
        <v>895</v>
      </c>
      <c r="G512" s="212"/>
      <c r="H512" s="215">
        <v>1.6</v>
      </c>
      <c r="I512" s="216"/>
      <c r="J512" s="212"/>
      <c r="K512" s="212"/>
      <c r="L512" s="217"/>
      <c r="M512" s="218"/>
      <c r="N512" s="219"/>
      <c r="O512" s="219"/>
      <c r="P512" s="219"/>
      <c r="Q512" s="219"/>
      <c r="R512" s="219"/>
      <c r="S512" s="219"/>
      <c r="T512" s="220"/>
      <c r="AT512" s="221" t="s">
        <v>140</v>
      </c>
      <c r="AU512" s="221" t="s">
        <v>81</v>
      </c>
      <c r="AV512" s="14" t="s">
        <v>81</v>
      </c>
      <c r="AW512" s="14" t="s">
        <v>34</v>
      </c>
      <c r="AX512" s="14" t="s">
        <v>72</v>
      </c>
      <c r="AY512" s="221" t="s">
        <v>130</v>
      </c>
    </row>
    <row r="513" spans="1:65" s="15" customFormat="1" ht="11.25">
      <c r="B513" s="222"/>
      <c r="C513" s="223"/>
      <c r="D513" s="202" t="s">
        <v>140</v>
      </c>
      <c r="E513" s="224" t="s">
        <v>19</v>
      </c>
      <c r="F513" s="225" t="s">
        <v>144</v>
      </c>
      <c r="G513" s="223"/>
      <c r="H513" s="226">
        <v>13.34</v>
      </c>
      <c r="I513" s="227"/>
      <c r="J513" s="223"/>
      <c r="K513" s="223"/>
      <c r="L513" s="228"/>
      <c r="M513" s="229"/>
      <c r="N513" s="230"/>
      <c r="O513" s="230"/>
      <c r="P513" s="230"/>
      <c r="Q513" s="230"/>
      <c r="R513" s="230"/>
      <c r="S513" s="230"/>
      <c r="T513" s="231"/>
      <c r="AT513" s="232" t="s">
        <v>140</v>
      </c>
      <c r="AU513" s="232" t="s">
        <v>81</v>
      </c>
      <c r="AV513" s="15" t="s">
        <v>136</v>
      </c>
      <c r="AW513" s="15" t="s">
        <v>34</v>
      </c>
      <c r="AX513" s="15" t="s">
        <v>79</v>
      </c>
      <c r="AY513" s="232" t="s">
        <v>130</v>
      </c>
    </row>
    <row r="514" spans="1:65" s="2" customFormat="1" ht="37.9" customHeight="1">
      <c r="A514" s="36"/>
      <c r="B514" s="37"/>
      <c r="C514" s="181" t="s">
        <v>896</v>
      </c>
      <c r="D514" s="181" t="s">
        <v>132</v>
      </c>
      <c r="E514" s="182" t="s">
        <v>897</v>
      </c>
      <c r="F514" s="183" t="s">
        <v>898</v>
      </c>
      <c r="G514" s="184" t="s">
        <v>154</v>
      </c>
      <c r="H514" s="185">
        <v>56.661000000000001</v>
      </c>
      <c r="I514" s="186"/>
      <c r="J514" s="187">
        <f>ROUND(I514*H514,2)</f>
        <v>0</v>
      </c>
      <c r="K514" s="188"/>
      <c r="L514" s="41"/>
      <c r="M514" s="189" t="s">
        <v>19</v>
      </c>
      <c r="N514" s="190" t="s">
        <v>43</v>
      </c>
      <c r="O514" s="66"/>
      <c r="P514" s="191">
        <f>O514*H514</f>
        <v>0</v>
      </c>
      <c r="Q514" s="191">
        <v>7.26E-3</v>
      </c>
      <c r="R514" s="191">
        <f>Q514*H514</f>
        <v>0.41135885999999999</v>
      </c>
      <c r="S514" s="191">
        <v>0</v>
      </c>
      <c r="T514" s="192">
        <f>S514*H514</f>
        <v>0</v>
      </c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R514" s="193" t="s">
        <v>136</v>
      </c>
      <c r="AT514" s="193" t="s">
        <v>132</v>
      </c>
      <c r="AU514" s="193" t="s">
        <v>81</v>
      </c>
      <c r="AY514" s="19" t="s">
        <v>130</v>
      </c>
      <c r="BE514" s="194">
        <f>IF(N514="základní",J514,0)</f>
        <v>0</v>
      </c>
      <c r="BF514" s="194">
        <f>IF(N514="snížená",J514,0)</f>
        <v>0</v>
      </c>
      <c r="BG514" s="194">
        <f>IF(N514="zákl. přenesená",J514,0)</f>
        <v>0</v>
      </c>
      <c r="BH514" s="194">
        <f>IF(N514="sníž. přenesená",J514,0)</f>
        <v>0</v>
      </c>
      <c r="BI514" s="194">
        <f>IF(N514="nulová",J514,0)</f>
        <v>0</v>
      </c>
      <c r="BJ514" s="19" t="s">
        <v>79</v>
      </c>
      <c r="BK514" s="194">
        <f>ROUND(I514*H514,2)</f>
        <v>0</v>
      </c>
      <c r="BL514" s="19" t="s">
        <v>136</v>
      </c>
      <c r="BM514" s="193" t="s">
        <v>899</v>
      </c>
    </row>
    <row r="515" spans="1:65" s="2" customFormat="1" ht="11.25">
      <c r="A515" s="36"/>
      <c r="B515" s="37"/>
      <c r="C515" s="38"/>
      <c r="D515" s="195" t="s">
        <v>138</v>
      </c>
      <c r="E515" s="38"/>
      <c r="F515" s="196" t="s">
        <v>900</v>
      </c>
      <c r="G515" s="38"/>
      <c r="H515" s="38"/>
      <c r="I515" s="197"/>
      <c r="J515" s="38"/>
      <c r="K515" s="38"/>
      <c r="L515" s="41"/>
      <c r="M515" s="198"/>
      <c r="N515" s="199"/>
      <c r="O515" s="66"/>
      <c r="P515" s="66"/>
      <c r="Q515" s="66"/>
      <c r="R515" s="66"/>
      <c r="S515" s="66"/>
      <c r="T515" s="67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T515" s="19" t="s">
        <v>138</v>
      </c>
      <c r="AU515" s="19" t="s">
        <v>81</v>
      </c>
    </row>
    <row r="516" spans="1:65" s="13" customFormat="1" ht="11.25">
      <c r="B516" s="200"/>
      <c r="C516" s="201"/>
      <c r="D516" s="202" t="s">
        <v>140</v>
      </c>
      <c r="E516" s="203" t="s">
        <v>19</v>
      </c>
      <c r="F516" s="204" t="s">
        <v>587</v>
      </c>
      <c r="G516" s="201"/>
      <c r="H516" s="203" t="s">
        <v>19</v>
      </c>
      <c r="I516" s="205"/>
      <c r="J516" s="201"/>
      <c r="K516" s="201"/>
      <c r="L516" s="206"/>
      <c r="M516" s="207"/>
      <c r="N516" s="208"/>
      <c r="O516" s="208"/>
      <c r="P516" s="208"/>
      <c r="Q516" s="208"/>
      <c r="R516" s="208"/>
      <c r="S516" s="208"/>
      <c r="T516" s="209"/>
      <c r="AT516" s="210" t="s">
        <v>140</v>
      </c>
      <c r="AU516" s="210" t="s">
        <v>81</v>
      </c>
      <c r="AV516" s="13" t="s">
        <v>79</v>
      </c>
      <c r="AW516" s="13" t="s">
        <v>34</v>
      </c>
      <c r="AX516" s="13" t="s">
        <v>72</v>
      </c>
      <c r="AY516" s="210" t="s">
        <v>130</v>
      </c>
    </row>
    <row r="517" spans="1:65" s="13" customFormat="1" ht="11.25">
      <c r="B517" s="200"/>
      <c r="C517" s="201"/>
      <c r="D517" s="202" t="s">
        <v>140</v>
      </c>
      <c r="E517" s="203" t="s">
        <v>19</v>
      </c>
      <c r="F517" s="204" t="s">
        <v>802</v>
      </c>
      <c r="G517" s="201"/>
      <c r="H517" s="203" t="s">
        <v>19</v>
      </c>
      <c r="I517" s="205"/>
      <c r="J517" s="201"/>
      <c r="K517" s="201"/>
      <c r="L517" s="206"/>
      <c r="M517" s="207"/>
      <c r="N517" s="208"/>
      <c r="O517" s="208"/>
      <c r="P517" s="208"/>
      <c r="Q517" s="208"/>
      <c r="R517" s="208"/>
      <c r="S517" s="208"/>
      <c r="T517" s="209"/>
      <c r="AT517" s="210" t="s">
        <v>140</v>
      </c>
      <c r="AU517" s="210" t="s">
        <v>81</v>
      </c>
      <c r="AV517" s="13" t="s">
        <v>79</v>
      </c>
      <c r="AW517" s="13" t="s">
        <v>34</v>
      </c>
      <c r="AX517" s="13" t="s">
        <v>72</v>
      </c>
      <c r="AY517" s="210" t="s">
        <v>130</v>
      </c>
    </row>
    <row r="518" spans="1:65" s="14" customFormat="1" ht="11.25">
      <c r="B518" s="211"/>
      <c r="C518" s="212"/>
      <c r="D518" s="202" t="s">
        <v>140</v>
      </c>
      <c r="E518" s="213" t="s">
        <v>19</v>
      </c>
      <c r="F518" s="214" t="s">
        <v>901</v>
      </c>
      <c r="G518" s="212"/>
      <c r="H518" s="215">
        <v>3.92</v>
      </c>
      <c r="I518" s="216"/>
      <c r="J518" s="212"/>
      <c r="K518" s="212"/>
      <c r="L518" s="217"/>
      <c r="M518" s="218"/>
      <c r="N518" s="219"/>
      <c r="O518" s="219"/>
      <c r="P518" s="219"/>
      <c r="Q518" s="219"/>
      <c r="R518" s="219"/>
      <c r="S518" s="219"/>
      <c r="T518" s="220"/>
      <c r="AT518" s="221" t="s">
        <v>140</v>
      </c>
      <c r="AU518" s="221" t="s">
        <v>81</v>
      </c>
      <c r="AV518" s="14" t="s">
        <v>81</v>
      </c>
      <c r="AW518" s="14" t="s">
        <v>34</v>
      </c>
      <c r="AX518" s="14" t="s">
        <v>72</v>
      </c>
      <c r="AY518" s="221" t="s">
        <v>130</v>
      </c>
    </row>
    <row r="519" spans="1:65" s="14" customFormat="1" ht="11.25">
      <c r="B519" s="211"/>
      <c r="C519" s="212"/>
      <c r="D519" s="202" t="s">
        <v>140</v>
      </c>
      <c r="E519" s="213" t="s">
        <v>19</v>
      </c>
      <c r="F519" s="214" t="s">
        <v>902</v>
      </c>
      <c r="G519" s="212"/>
      <c r="H519" s="215">
        <v>6.2</v>
      </c>
      <c r="I519" s="216"/>
      <c r="J519" s="212"/>
      <c r="K519" s="212"/>
      <c r="L519" s="217"/>
      <c r="M519" s="218"/>
      <c r="N519" s="219"/>
      <c r="O519" s="219"/>
      <c r="P519" s="219"/>
      <c r="Q519" s="219"/>
      <c r="R519" s="219"/>
      <c r="S519" s="219"/>
      <c r="T519" s="220"/>
      <c r="AT519" s="221" t="s">
        <v>140</v>
      </c>
      <c r="AU519" s="221" t="s">
        <v>81</v>
      </c>
      <c r="AV519" s="14" t="s">
        <v>81</v>
      </c>
      <c r="AW519" s="14" t="s">
        <v>34</v>
      </c>
      <c r="AX519" s="14" t="s">
        <v>72</v>
      </c>
      <c r="AY519" s="221" t="s">
        <v>130</v>
      </c>
    </row>
    <row r="520" spans="1:65" s="14" customFormat="1" ht="11.25">
      <c r="B520" s="211"/>
      <c r="C520" s="212"/>
      <c r="D520" s="202" t="s">
        <v>140</v>
      </c>
      <c r="E520" s="213" t="s">
        <v>19</v>
      </c>
      <c r="F520" s="214" t="s">
        <v>903</v>
      </c>
      <c r="G520" s="212"/>
      <c r="H520" s="215">
        <v>10.4</v>
      </c>
      <c r="I520" s="216"/>
      <c r="J520" s="212"/>
      <c r="K520" s="212"/>
      <c r="L520" s="217"/>
      <c r="M520" s="218"/>
      <c r="N520" s="219"/>
      <c r="O520" s="219"/>
      <c r="P520" s="219"/>
      <c r="Q520" s="219"/>
      <c r="R520" s="219"/>
      <c r="S520" s="219"/>
      <c r="T520" s="220"/>
      <c r="AT520" s="221" t="s">
        <v>140</v>
      </c>
      <c r="AU520" s="221" t="s">
        <v>81</v>
      </c>
      <c r="AV520" s="14" t="s">
        <v>81</v>
      </c>
      <c r="AW520" s="14" t="s">
        <v>34</v>
      </c>
      <c r="AX520" s="14" t="s">
        <v>72</v>
      </c>
      <c r="AY520" s="221" t="s">
        <v>130</v>
      </c>
    </row>
    <row r="521" spans="1:65" s="14" customFormat="1" ht="11.25">
      <c r="B521" s="211"/>
      <c r="C521" s="212"/>
      <c r="D521" s="202" t="s">
        <v>140</v>
      </c>
      <c r="E521" s="213" t="s">
        <v>19</v>
      </c>
      <c r="F521" s="214" t="s">
        <v>904</v>
      </c>
      <c r="G521" s="212"/>
      <c r="H521" s="215">
        <v>5.8</v>
      </c>
      <c r="I521" s="216"/>
      <c r="J521" s="212"/>
      <c r="K521" s="212"/>
      <c r="L521" s="217"/>
      <c r="M521" s="218"/>
      <c r="N521" s="219"/>
      <c r="O521" s="219"/>
      <c r="P521" s="219"/>
      <c r="Q521" s="219"/>
      <c r="R521" s="219"/>
      <c r="S521" s="219"/>
      <c r="T521" s="220"/>
      <c r="AT521" s="221" t="s">
        <v>140</v>
      </c>
      <c r="AU521" s="221" t="s">
        <v>81</v>
      </c>
      <c r="AV521" s="14" t="s">
        <v>81</v>
      </c>
      <c r="AW521" s="14" t="s">
        <v>34</v>
      </c>
      <c r="AX521" s="14" t="s">
        <v>72</v>
      </c>
      <c r="AY521" s="221" t="s">
        <v>130</v>
      </c>
    </row>
    <row r="522" spans="1:65" s="13" customFormat="1" ht="11.25">
      <c r="B522" s="200"/>
      <c r="C522" s="201"/>
      <c r="D522" s="202" t="s">
        <v>140</v>
      </c>
      <c r="E522" s="203" t="s">
        <v>19</v>
      </c>
      <c r="F522" s="204" t="s">
        <v>804</v>
      </c>
      <c r="G522" s="201"/>
      <c r="H522" s="203" t="s">
        <v>19</v>
      </c>
      <c r="I522" s="205"/>
      <c r="J522" s="201"/>
      <c r="K522" s="201"/>
      <c r="L522" s="206"/>
      <c r="M522" s="207"/>
      <c r="N522" s="208"/>
      <c r="O522" s="208"/>
      <c r="P522" s="208"/>
      <c r="Q522" s="208"/>
      <c r="R522" s="208"/>
      <c r="S522" s="208"/>
      <c r="T522" s="209"/>
      <c r="AT522" s="210" t="s">
        <v>140</v>
      </c>
      <c r="AU522" s="210" t="s">
        <v>81</v>
      </c>
      <c r="AV522" s="13" t="s">
        <v>79</v>
      </c>
      <c r="AW522" s="13" t="s">
        <v>34</v>
      </c>
      <c r="AX522" s="13" t="s">
        <v>72</v>
      </c>
      <c r="AY522" s="210" t="s">
        <v>130</v>
      </c>
    </row>
    <row r="523" spans="1:65" s="14" customFormat="1" ht="11.25">
      <c r="B523" s="211"/>
      <c r="C523" s="212"/>
      <c r="D523" s="202" t="s">
        <v>140</v>
      </c>
      <c r="E523" s="213" t="s">
        <v>19</v>
      </c>
      <c r="F523" s="214" t="s">
        <v>905</v>
      </c>
      <c r="G523" s="212"/>
      <c r="H523" s="215">
        <v>10.935</v>
      </c>
      <c r="I523" s="216"/>
      <c r="J523" s="212"/>
      <c r="K523" s="212"/>
      <c r="L523" s="217"/>
      <c r="M523" s="218"/>
      <c r="N523" s="219"/>
      <c r="O523" s="219"/>
      <c r="P523" s="219"/>
      <c r="Q523" s="219"/>
      <c r="R523" s="219"/>
      <c r="S523" s="219"/>
      <c r="T523" s="220"/>
      <c r="AT523" s="221" t="s">
        <v>140</v>
      </c>
      <c r="AU523" s="221" t="s">
        <v>81</v>
      </c>
      <c r="AV523" s="14" t="s">
        <v>81</v>
      </c>
      <c r="AW523" s="14" t="s">
        <v>34</v>
      </c>
      <c r="AX523" s="14" t="s">
        <v>72</v>
      </c>
      <c r="AY523" s="221" t="s">
        <v>130</v>
      </c>
    </row>
    <row r="524" spans="1:65" s="14" customFormat="1" ht="11.25">
      <c r="B524" s="211"/>
      <c r="C524" s="212"/>
      <c r="D524" s="202" t="s">
        <v>140</v>
      </c>
      <c r="E524" s="213" t="s">
        <v>19</v>
      </c>
      <c r="F524" s="214" t="s">
        <v>906</v>
      </c>
      <c r="G524" s="212"/>
      <c r="H524" s="215">
        <v>3.15</v>
      </c>
      <c r="I524" s="216"/>
      <c r="J524" s="212"/>
      <c r="K524" s="212"/>
      <c r="L524" s="217"/>
      <c r="M524" s="218"/>
      <c r="N524" s="219"/>
      <c r="O524" s="219"/>
      <c r="P524" s="219"/>
      <c r="Q524" s="219"/>
      <c r="R524" s="219"/>
      <c r="S524" s="219"/>
      <c r="T524" s="220"/>
      <c r="AT524" s="221" t="s">
        <v>140</v>
      </c>
      <c r="AU524" s="221" t="s">
        <v>81</v>
      </c>
      <c r="AV524" s="14" t="s">
        <v>81</v>
      </c>
      <c r="AW524" s="14" t="s">
        <v>34</v>
      </c>
      <c r="AX524" s="14" t="s">
        <v>72</v>
      </c>
      <c r="AY524" s="221" t="s">
        <v>130</v>
      </c>
    </row>
    <row r="525" spans="1:65" s="14" customFormat="1" ht="11.25">
      <c r="B525" s="211"/>
      <c r="C525" s="212"/>
      <c r="D525" s="202" t="s">
        <v>140</v>
      </c>
      <c r="E525" s="213" t="s">
        <v>19</v>
      </c>
      <c r="F525" s="214" t="s">
        <v>907</v>
      </c>
      <c r="G525" s="212"/>
      <c r="H525" s="215">
        <v>7.9359999999999999</v>
      </c>
      <c r="I525" s="216"/>
      <c r="J525" s="212"/>
      <c r="K525" s="212"/>
      <c r="L525" s="217"/>
      <c r="M525" s="218"/>
      <c r="N525" s="219"/>
      <c r="O525" s="219"/>
      <c r="P525" s="219"/>
      <c r="Q525" s="219"/>
      <c r="R525" s="219"/>
      <c r="S525" s="219"/>
      <c r="T525" s="220"/>
      <c r="AT525" s="221" t="s">
        <v>140</v>
      </c>
      <c r="AU525" s="221" t="s">
        <v>81</v>
      </c>
      <c r="AV525" s="14" t="s">
        <v>81</v>
      </c>
      <c r="AW525" s="14" t="s">
        <v>34</v>
      </c>
      <c r="AX525" s="14" t="s">
        <v>72</v>
      </c>
      <c r="AY525" s="221" t="s">
        <v>130</v>
      </c>
    </row>
    <row r="526" spans="1:65" s="14" customFormat="1" ht="11.25">
      <c r="B526" s="211"/>
      <c r="C526" s="212"/>
      <c r="D526" s="202" t="s">
        <v>140</v>
      </c>
      <c r="E526" s="213" t="s">
        <v>19</v>
      </c>
      <c r="F526" s="214" t="s">
        <v>908</v>
      </c>
      <c r="G526" s="212"/>
      <c r="H526" s="215">
        <v>1.92</v>
      </c>
      <c r="I526" s="216"/>
      <c r="J526" s="212"/>
      <c r="K526" s="212"/>
      <c r="L526" s="217"/>
      <c r="M526" s="218"/>
      <c r="N526" s="219"/>
      <c r="O526" s="219"/>
      <c r="P526" s="219"/>
      <c r="Q526" s="219"/>
      <c r="R526" s="219"/>
      <c r="S526" s="219"/>
      <c r="T526" s="220"/>
      <c r="AT526" s="221" t="s">
        <v>140</v>
      </c>
      <c r="AU526" s="221" t="s">
        <v>81</v>
      </c>
      <c r="AV526" s="14" t="s">
        <v>81</v>
      </c>
      <c r="AW526" s="14" t="s">
        <v>34</v>
      </c>
      <c r="AX526" s="14" t="s">
        <v>72</v>
      </c>
      <c r="AY526" s="221" t="s">
        <v>130</v>
      </c>
    </row>
    <row r="527" spans="1:65" s="14" customFormat="1" ht="11.25">
      <c r="B527" s="211"/>
      <c r="C527" s="212"/>
      <c r="D527" s="202" t="s">
        <v>140</v>
      </c>
      <c r="E527" s="213" t="s">
        <v>19</v>
      </c>
      <c r="F527" s="214" t="s">
        <v>909</v>
      </c>
      <c r="G527" s="212"/>
      <c r="H527" s="215">
        <v>6.4</v>
      </c>
      <c r="I527" s="216"/>
      <c r="J527" s="212"/>
      <c r="K527" s="212"/>
      <c r="L527" s="217"/>
      <c r="M527" s="218"/>
      <c r="N527" s="219"/>
      <c r="O527" s="219"/>
      <c r="P527" s="219"/>
      <c r="Q527" s="219"/>
      <c r="R527" s="219"/>
      <c r="S527" s="219"/>
      <c r="T527" s="220"/>
      <c r="AT527" s="221" t="s">
        <v>140</v>
      </c>
      <c r="AU527" s="221" t="s">
        <v>81</v>
      </c>
      <c r="AV527" s="14" t="s">
        <v>81</v>
      </c>
      <c r="AW527" s="14" t="s">
        <v>34</v>
      </c>
      <c r="AX527" s="14" t="s">
        <v>72</v>
      </c>
      <c r="AY527" s="221" t="s">
        <v>130</v>
      </c>
    </row>
    <row r="528" spans="1:65" s="15" customFormat="1" ht="11.25">
      <c r="B528" s="222"/>
      <c r="C528" s="223"/>
      <c r="D528" s="202" t="s">
        <v>140</v>
      </c>
      <c r="E528" s="224" t="s">
        <v>19</v>
      </c>
      <c r="F528" s="225" t="s">
        <v>144</v>
      </c>
      <c r="G528" s="223"/>
      <c r="H528" s="226">
        <v>56.661000000000001</v>
      </c>
      <c r="I528" s="227"/>
      <c r="J528" s="223"/>
      <c r="K528" s="223"/>
      <c r="L528" s="228"/>
      <c r="M528" s="229"/>
      <c r="N528" s="230"/>
      <c r="O528" s="230"/>
      <c r="P528" s="230"/>
      <c r="Q528" s="230"/>
      <c r="R528" s="230"/>
      <c r="S528" s="230"/>
      <c r="T528" s="231"/>
      <c r="AT528" s="232" t="s">
        <v>140</v>
      </c>
      <c r="AU528" s="232" t="s">
        <v>81</v>
      </c>
      <c r="AV528" s="15" t="s">
        <v>136</v>
      </c>
      <c r="AW528" s="15" t="s">
        <v>34</v>
      </c>
      <c r="AX528" s="15" t="s">
        <v>79</v>
      </c>
      <c r="AY528" s="232" t="s">
        <v>130</v>
      </c>
    </row>
    <row r="529" spans="1:65" s="2" customFormat="1" ht="37.9" customHeight="1">
      <c r="A529" s="36"/>
      <c r="B529" s="37"/>
      <c r="C529" s="181" t="s">
        <v>910</v>
      </c>
      <c r="D529" s="181" t="s">
        <v>132</v>
      </c>
      <c r="E529" s="182" t="s">
        <v>911</v>
      </c>
      <c r="F529" s="183" t="s">
        <v>912</v>
      </c>
      <c r="G529" s="184" t="s">
        <v>154</v>
      </c>
      <c r="H529" s="185">
        <v>56.661000000000001</v>
      </c>
      <c r="I529" s="186"/>
      <c r="J529" s="187">
        <f>ROUND(I529*H529,2)</f>
        <v>0</v>
      </c>
      <c r="K529" s="188"/>
      <c r="L529" s="41"/>
      <c r="M529" s="189" t="s">
        <v>19</v>
      </c>
      <c r="N529" s="190" t="s">
        <v>43</v>
      </c>
      <c r="O529" s="66"/>
      <c r="P529" s="191">
        <f>O529*H529</f>
        <v>0</v>
      </c>
      <c r="Q529" s="191">
        <v>8.5999999999999998E-4</v>
      </c>
      <c r="R529" s="191">
        <f>Q529*H529</f>
        <v>4.8728460000000001E-2</v>
      </c>
      <c r="S529" s="191">
        <v>0</v>
      </c>
      <c r="T529" s="192">
        <f>S529*H529</f>
        <v>0</v>
      </c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R529" s="193" t="s">
        <v>136</v>
      </c>
      <c r="AT529" s="193" t="s">
        <v>132</v>
      </c>
      <c r="AU529" s="193" t="s">
        <v>81</v>
      </c>
      <c r="AY529" s="19" t="s">
        <v>130</v>
      </c>
      <c r="BE529" s="194">
        <f>IF(N529="základní",J529,0)</f>
        <v>0</v>
      </c>
      <c r="BF529" s="194">
        <f>IF(N529="snížená",J529,0)</f>
        <v>0</v>
      </c>
      <c r="BG529" s="194">
        <f>IF(N529="zákl. přenesená",J529,0)</f>
        <v>0</v>
      </c>
      <c r="BH529" s="194">
        <f>IF(N529="sníž. přenesená",J529,0)</f>
        <v>0</v>
      </c>
      <c r="BI529" s="194">
        <f>IF(N529="nulová",J529,0)</f>
        <v>0</v>
      </c>
      <c r="BJ529" s="19" t="s">
        <v>79</v>
      </c>
      <c r="BK529" s="194">
        <f>ROUND(I529*H529,2)</f>
        <v>0</v>
      </c>
      <c r="BL529" s="19" t="s">
        <v>136</v>
      </c>
      <c r="BM529" s="193" t="s">
        <v>913</v>
      </c>
    </row>
    <row r="530" spans="1:65" s="2" customFormat="1" ht="11.25">
      <c r="A530" s="36"/>
      <c r="B530" s="37"/>
      <c r="C530" s="38"/>
      <c r="D530" s="195" t="s">
        <v>138</v>
      </c>
      <c r="E530" s="38"/>
      <c r="F530" s="196" t="s">
        <v>914</v>
      </c>
      <c r="G530" s="38"/>
      <c r="H530" s="38"/>
      <c r="I530" s="197"/>
      <c r="J530" s="38"/>
      <c r="K530" s="38"/>
      <c r="L530" s="41"/>
      <c r="M530" s="198"/>
      <c r="N530" s="199"/>
      <c r="O530" s="66"/>
      <c r="P530" s="66"/>
      <c r="Q530" s="66"/>
      <c r="R530" s="66"/>
      <c r="S530" s="66"/>
      <c r="T530" s="67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T530" s="19" t="s">
        <v>138</v>
      </c>
      <c r="AU530" s="19" t="s">
        <v>81</v>
      </c>
    </row>
    <row r="531" spans="1:65" s="13" customFormat="1" ht="11.25">
      <c r="B531" s="200"/>
      <c r="C531" s="201"/>
      <c r="D531" s="202" t="s">
        <v>140</v>
      </c>
      <c r="E531" s="203" t="s">
        <v>19</v>
      </c>
      <c r="F531" s="204" t="s">
        <v>915</v>
      </c>
      <c r="G531" s="201"/>
      <c r="H531" s="203" t="s">
        <v>19</v>
      </c>
      <c r="I531" s="205"/>
      <c r="J531" s="201"/>
      <c r="K531" s="201"/>
      <c r="L531" s="206"/>
      <c r="M531" s="207"/>
      <c r="N531" s="208"/>
      <c r="O531" s="208"/>
      <c r="P531" s="208"/>
      <c r="Q531" s="208"/>
      <c r="R531" s="208"/>
      <c r="S531" s="208"/>
      <c r="T531" s="209"/>
      <c r="AT531" s="210" t="s">
        <v>140</v>
      </c>
      <c r="AU531" s="210" t="s">
        <v>81</v>
      </c>
      <c r="AV531" s="13" t="s">
        <v>79</v>
      </c>
      <c r="AW531" s="13" t="s">
        <v>34</v>
      </c>
      <c r="AX531" s="13" t="s">
        <v>72</v>
      </c>
      <c r="AY531" s="210" t="s">
        <v>130</v>
      </c>
    </row>
    <row r="532" spans="1:65" s="14" customFormat="1" ht="11.25">
      <c r="B532" s="211"/>
      <c r="C532" s="212"/>
      <c r="D532" s="202" t="s">
        <v>140</v>
      </c>
      <c r="E532" s="213" t="s">
        <v>19</v>
      </c>
      <c r="F532" s="214" t="s">
        <v>916</v>
      </c>
      <c r="G532" s="212"/>
      <c r="H532" s="215">
        <v>56.661000000000001</v>
      </c>
      <c r="I532" s="216"/>
      <c r="J532" s="212"/>
      <c r="K532" s="212"/>
      <c r="L532" s="217"/>
      <c r="M532" s="218"/>
      <c r="N532" s="219"/>
      <c r="O532" s="219"/>
      <c r="P532" s="219"/>
      <c r="Q532" s="219"/>
      <c r="R532" s="219"/>
      <c r="S532" s="219"/>
      <c r="T532" s="220"/>
      <c r="AT532" s="221" t="s">
        <v>140</v>
      </c>
      <c r="AU532" s="221" t="s">
        <v>81</v>
      </c>
      <c r="AV532" s="14" t="s">
        <v>81</v>
      </c>
      <c r="AW532" s="14" t="s">
        <v>34</v>
      </c>
      <c r="AX532" s="14" t="s">
        <v>72</v>
      </c>
      <c r="AY532" s="221" t="s">
        <v>130</v>
      </c>
    </row>
    <row r="533" spans="1:65" s="15" customFormat="1" ht="11.25">
      <c r="B533" s="222"/>
      <c r="C533" s="223"/>
      <c r="D533" s="202" t="s">
        <v>140</v>
      </c>
      <c r="E533" s="224" t="s">
        <v>19</v>
      </c>
      <c r="F533" s="225" t="s">
        <v>144</v>
      </c>
      <c r="G533" s="223"/>
      <c r="H533" s="226">
        <v>56.661000000000001</v>
      </c>
      <c r="I533" s="227"/>
      <c r="J533" s="223"/>
      <c r="K533" s="223"/>
      <c r="L533" s="228"/>
      <c r="M533" s="229"/>
      <c r="N533" s="230"/>
      <c r="O533" s="230"/>
      <c r="P533" s="230"/>
      <c r="Q533" s="230"/>
      <c r="R533" s="230"/>
      <c r="S533" s="230"/>
      <c r="T533" s="231"/>
      <c r="AT533" s="232" t="s">
        <v>140</v>
      </c>
      <c r="AU533" s="232" t="s">
        <v>81</v>
      </c>
      <c r="AV533" s="15" t="s">
        <v>136</v>
      </c>
      <c r="AW533" s="15" t="s">
        <v>34</v>
      </c>
      <c r="AX533" s="15" t="s">
        <v>79</v>
      </c>
      <c r="AY533" s="232" t="s">
        <v>130</v>
      </c>
    </row>
    <row r="534" spans="1:65" s="2" customFormat="1" ht="44.25" customHeight="1">
      <c r="A534" s="36"/>
      <c r="B534" s="37"/>
      <c r="C534" s="181" t="s">
        <v>917</v>
      </c>
      <c r="D534" s="181" t="s">
        <v>132</v>
      </c>
      <c r="E534" s="182" t="s">
        <v>918</v>
      </c>
      <c r="F534" s="183" t="s">
        <v>919</v>
      </c>
      <c r="G534" s="184" t="s">
        <v>286</v>
      </c>
      <c r="H534" s="185">
        <v>0.49399999999999999</v>
      </c>
      <c r="I534" s="186"/>
      <c r="J534" s="187">
        <f>ROUND(I534*H534,2)</f>
        <v>0</v>
      </c>
      <c r="K534" s="188"/>
      <c r="L534" s="41"/>
      <c r="M534" s="189" t="s">
        <v>19</v>
      </c>
      <c r="N534" s="190" t="s">
        <v>43</v>
      </c>
      <c r="O534" s="66"/>
      <c r="P534" s="191">
        <f>O534*H534</f>
        <v>0</v>
      </c>
      <c r="Q534" s="191">
        <v>1.03955</v>
      </c>
      <c r="R534" s="191">
        <f>Q534*H534</f>
        <v>0.51353769999999999</v>
      </c>
      <c r="S534" s="191">
        <v>0</v>
      </c>
      <c r="T534" s="192">
        <f>S534*H534</f>
        <v>0</v>
      </c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R534" s="193" t="s">
        <v>136</v>
      </c>
      <c r="AT534" s="193" t="s">
        <v>132</v>
      </c>
      <c r="AU534" s="193" t="s">
        <v>81</v>
      </c>
      <c r="AY534" s="19" t="s">
        <v>130</v>
      </c>
      <c r="BE534" s="194">
        <f>IF(N534="základní",J534,0)</f>
        <v>0</v>
      </c>
      <c r="BF534" s="194">
        <f>IF(N534="snížená",J534,0)</f>
        <v>0</v>
      </c>
      <c r="BG534" s="194">
        <f>IF(N534="zákl. přenesená",J534,0)</f>
        <v>0</v>
      </c>
      <c r="BH534" s="194">
        <f>IF(N534="sníž. přenesená",J534,0)</f>
        <v>0</v>
      </c>
      <c r="BI534" s="194">
        <f>IF(N534="nulová",J534,0)</f>
        <v>0</v>
      </c>
      <c r="BJ534" s="19" t="s">
        <v>79</v>
      </c>
      <c r="BK534" s="194">
        <f>ROUND(I534*H534,2)</f>
        <v>0</v>
      </c>
      <c r="BL534" s="19" t="s">
        <v>136</v>
      </c>
      <c r="BM534" s="193" t="s">
        <v>920</v>
      </c>
    </row>
    <row r="535" spans="1:65" s="2" customFormat="1" ht="11.25">
      <c r="A535" s="36"/>
      <c r="B535" s="37"/>
      <c r="C535" s="38"/>
      <c r="D535" s="195" t="s">
        <v>138</v>
      </c>
      <c r="E535" s="38"/>
      <c r="F535" s="196" t="s">
        <v>921</v>
      </c>
      <c r="G535" s="38"/>
      <c r="H535" s="38"/>
      <c r="I535" s="197"/>
      <c r="J535" s="38"/>
      <c r="K535" s="38"/>
      <c r="L535" s="41"/>
      <c r="M535" s="198"/>
      <c r="N535" s="199"/>
      <c r="O535" s="66"/>
      <c r="P535" s="66"/>
      <c r="Q535" s="66"/>
      <c r="R535" s="66"/>
      <c r="S535" s="66"/>
      <c r="T535" s="67"/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T535" s="19" t="s">
        <v>138</v>
      </c>
      <c r="AU535" s="19" t="s">
        <v>81</v>
      </c>
    </row>
    <row r="536" spans="1:65" s="13" customFormat="1" ht="11.25">
      <c r="B536" s="200"/>
      <c r="C536" s="201"/>
      <c r="D536" s="202" t="s">
        <v>140</v>
      </c>
      <c r="E536" s="203" t="s">
        <v>19</v>
      </c>
      <c r="F536" s="204" t="s">
        <v>587</v>
      </c>
      <c r="G536" s="201"/>
      <c r="H536" s="203" t="s">
        <v>19</v>
      </c>
      <c r="I536" s="205"/>
      <c r="J536" s="201"/>
      <c r="K536" s="201"/>
      <c r="L536" s="206"/>
      <c r="M536" s="207"/>
      <c r="N536" s="208"/>
      <c r="O536" s="208"/>
      <c r="P536" s="208"/>
      <c r="Q536" s="208"/>
      <c r="R536" s="208"/>
      <c r="S536" s="208"/>
      <c r="T536" s="209"/>
      <c r="AT536" s="210" t="s">
        <v>140</v>
      </c>
      <c r="AU536" s="210" t="s">
        <v>81</v>
      </c>
      <c r="AV536" s="13" t="s">
        <v>79</v>
      </c>
      <c r="AW536" s="13" t="s">
        <v>34</v>
      </c>
      <c r="AX536" s="13" t="s">
        <v>72</v>
      </c>
      <c r="AY536" s="210" t="s">
        <v>130</v>
      </c>
    </row>
    <row r="537" spans="1:65" s="13" customFormat="1" ht="11.25">
      <c r="B537" s="200"/>
      <c r="C537" s="201"/>
      <c r="D537" s="202" t="s">
        <v>140</v>
      </c>
      <c r="E537" s="203" t="s">
        <v>19</v>
      </c>
      <c r="F537" s="204" t="s">
        <v>802</v>
      </c>
      <c r="G537" s="201"/>
      <c r="H537" s="203" t="s">
        <v>19</v>
      </c>
      <c r="I537" s="205"/>
      <c r="J537" s="201"/>
      <c r="K537" s="201"/>
      <c r="L537" s="206"/>
      <c r="M537" s="207"/>
      <c r="N537" s="208"/>
      <c r="O537" s="208"/>
      <c r="P537" s="208"/>
      <c r="Q537" s="208"/>
      <c r="R537" s="208"/>
      <c r="S537" s="208"/>
      <c r="T537" s="209"/>
      <c r="AT537" s="210" t="s">
        <v>140</v>
      </c>
      <c r="AU537" s="210" t="s">
        <v>81</v>
      </c>
      <c r="AV537" s="13" t="s">
        <v>79</v>
      </c>
      <c r="AW537" s="13" t="s">
        <v>34</v>
      </c>
      <c r="AX537" s="13" t="s">
        <v>72</v>
      </c>
      <c r="AY537" s="210" t="s">
        <v>130</v>
      </c>
    </row>
    <row r="538" spans="1:65" s="14" customFormat="1" ht="11.25">
      <c r="B538" s="211"/>
      <c r="C538" s="212"/>
      <c r="D538" s="202" t="s">
        <v>140</v>
      </c>
      <c r="E538" s="213" t="s">
        <v>19</v>
      </c>
      <c r="F538" s="214" t="s">
        <v>922</v>
      </c>
      <c r="G538" s="212"/>
      <c r="H538" s="215">
        <v>0.20899999999999999</v>
      </c>
      <c r="I538" s="216"/>
      <c r="J538" s="212"/>
      <c r="K538" s="212"/>
      <c r="L538" s="217"/>
      <c r="M538" s="218"/>
      <c r="N538" s="219"/>
      <c r="O538" s="219"/>
      <c r="P538" s="219"/>
      <c r="Q538" s="219"/>
      <c r="R538" s="219"/>
      <c r="S538" s="219"/>
      <c r="T538" s="220"/>
      <c r="AT538" s="221" t="s">
        <v>140</v>
      </c>
      <c r="AU538" s="221" t="s">
        <v>81</v>
      </c>
      <c r="AV538" s="14" t="s">
        <v>81</v>
      </c>
      <c r="AW538" s="14" t="s">
        <v>34</v>
      </c>
      <c r="AX538" s="14" t="s">
        <v>72</v>
      </c>
      <c r="AY538" s="221" t="s">
        <v>130</v>
      </c>
    </row>
    <row r="539" spans="1:65" s="14" customFormat="1" ht="11.25">
      <c r="B539" s="211"/>
      <c r="C539" s="212"/>
      <c r="D539" s="202" t="s">
        <v>140</v>
      </c>
      <c r="E539" s="213" t="s">
        <v>19</v>
      </c>
      <c r="F539" s="214" t="s">
        <v>923</v>
      </c>
      <c r="G539" s="212"/>
      <c r="H539" s="215">
        <v>0.158</v>
      </c>
      <c r="I539" s="216"/>
      <c r="J539" s="212"/>
      <c r="K539" s="212"/>
      <c r="L539" s="217"/>
      <c r="M539" s="218"/>
      <c r="N539" s="219"/>
      <c r="O539" s="219"/>
      <c r="P539" s="219"/>
      <c r="Q539" s="219"/>
      <c r="R539" s="219"/>
      <c r="S539" s="219"/>
      <c r="T539" s="220"/>
      <c r="AT539" s="221" t="s">
        <v>140</v>
      </c>
      <c r="AU539" s="221" t="s">
        <v>81</v>
      </c>
      <c r="AV539" s="14" t="s">
        <v>81</v>
      </c>
      <c r="AW539" s="14" t="s">
        <v>34</v>
      </c>
      <c r="AX539" s="14" t="s">
        <v>72</v>
      </c>
      <c r="AY539" s="221" t="s">
        <v>130</v>
      </c>
    </row>
    <row r="540" spans="1:65" s="13" customFormat="1" ht="11.25">
      <c r="B540" s="200"/>
      <c r="C540" s="201"/>
      <c r="D540" s="202" t="s">
        <v>140</v>
      </c>
      <c r="E540" s="203" t="s">
        <v>19</v>
      </c>
      <c r="F540" s="204" t="s">
        <v>804</v>
      </c>
      <c r="G540" s="201"/>
      <c r="H540" s="203" t="s">
        <v>19</v>
      </c>
      <c r="I540" s="205"/>
      <c r="J540" s="201"/>
      <c r="K540" s="201"/>
      <c r="L540" s="206"/>
      <c r="M540" s="207"/>
      <c r="N540" s="208"/>
      <c r="O540" s="208"/>
      <c r="P540" s="208"/>
      <c r="Q540" s="208"/>
      <c r="R540" s="208"/>
      <c r="S540" s="208"/>
      <c r="T540" s="209"/>
      <c r="AT540" s="210" t="s">
        <v>140</v>
      </c>
      <c r="AU540" s="210" t="s">
        <v>81</v>
      </c>
      <c r="AV540" s="13" t="s">
        <v>79</v>
      </c>
      <c r="AW540" s="13" t="s">
        <v>34</v>
      </c>
      <c r="AX540" s="13" t="s">
        <v>72</v>
      </c>
      <c r="AY540" s="210" t="s">
        <v>130</v>
      </c>
    </row>
    <row r="541" spans="1:65" s="14" customFormat="1" ht="11.25">
      <c r="B541" s="211"/>
      <c r="C541" s="212"/>
      <c r="D541" s="202" t="s">
        <v>140</v>
      </c>
      <c r="E541" s="213" t="s">
        <v>19</v>
      </c>
      <c r="F541" s="214" t="s">
        <v>924</v>
      </c>
      <c r="G541" s="212"/>
      <c r="H541" s="215">
        <v>0.08</v>
      </c>
      <c r="I541" s="216"/>
      <c r="J541" s="212"/>
      <c r="K541" s="212"/>
      <c r="L541" s="217"/>
      <c r="M541" s="218"/>
      <c r="N541" s="219"/>
      <c r="O541" s="219"/>
      <c r="P541" s="219"/>
      <c r="Q541" s="219"/>
      <c r="R541" s="219"/>
      <c r="S541" s="219"/>
      <c r="T541" s="220"/>
      <c r="AT541" s="221" t="s">
        <v>140</v>
      </c>
      <c r="AU541" s="221" t="s">
        <v>81</v>
      </c>
      <c r="AV541" s="14" t="s">
        <v>81</v>
      </c>
      <c r="AW541" s="14" t="s">
        <v>34</v>
      </c>
      <c r="AX541" s="14" t="s">
        <v>72</v>
      </c>
      <c r="AY541" s="221" t="s">
        <v>130</v>
      </c>
    </row>
    <row r="542" spans="1:65" s="14" customFormat="1" ht="11.25">
      <c r="B542" s="211"/>
      <c r="C542" s="212"/>
      <c r="D542" s="202" t="s">
        <v>140</v>
      </c>
      <c r="E542" s="213" t="s">
        <v>19</v>
      </c>
      <c r="F542" s="214" t="s">
        <v>925</v>
      </c>
      <c r="G542" s="212"/>
      <c r="H542" s="215">
        <v>4.7E-2</v>
      </c>
      <c r="I542" s="216"/>
      <c r="J542" s="212"/>
      <c r="K542" s="212"/>
      <c r="L542" s="217"/>
      <c r="M542" s="218"/>
      <c r="N542" s="219"/>
      <c r="O542" s="219"/>
      <c r="P542" s="219"/>
      <c r="Q542" s="219"/>
      <c r="R542" s="219"/>
      <c r="S542" s="219"/>
      <c r="T542" s="220"/>
      <c r="AT542" s="221" t="s">
        <v>140</v>
      </c>
      <c r="AU542" s="221" t="s">
        <v>81</v>
      </c>
      <c r="AV542" s="14" t="s">
        <v>81</v>
      </c>
      <c r="AW542" s="14" t="s">
        <v>34</v>
      </c>
      <c r="AX542" s="14" t="s">
        <v>72</v>
      </c>
      <c r="AY542" s="221" t="s">
        <v>130</v>
      </c>
    </row>
    <row r="543" spans="1:65" s="15" customFormat="1" ht="11.25">
      <c r="B543" s="222"/>
      <c r="C543" s="223"/>
      <c r="D543" s="202" t="s">
        <v>140</v>
      </c>
      <c r="E543" s="224" t="s">
        <v>19</v>
      </c>
      <c r="F543" s="225" t="s">
        <v>144</v>
      </c>
      <c r="G543" s="223"/>
      <c r="H543" s="226">
        <v>0.49399999999999999</v>
      </c>
      <c r="I543" s="227"/>
      <c r="J543" s="223"/>
      <c r="K543" s="223"/>
      <c r="L543" s="228"/>
      <c r="M543" s="229"/>
      <c r="N543" s="230"/>
      <c r="O543" s="230"/>
      <c r="P543" s="230"/>
      <c r="Q543" s="230"/>
      <c r="R543" s="230"/>
      <c r="S543" s="230"/>
      <c r="T543" s="231"/>
      <c r="AT543" s="232" t="s">
        <v>140</v>
      </c>
      <c r="AU543" s="232" t="s">
        <v>81</v>
      </c>
      <c r="AV543" s="15" t="s">
        <v>136</v>
      </c>
      <c r="AW543" s="15" t="s">
        <v>34</v>
      </c>
      <c r="AX543" s="15" t="s">
        <v>79</v>
      </c>
      <c r="AY543" s="232" t="s">
        <v>130</v>
      </c>
    </row>
    <row r="544" spans="1:65" s="2" customFormat="1" ht="24.2" customHeight="1">
      <c r="A544" s="36"/>
      <c r="B544" s="37"/>
      <c r="C544" s="181" t="s">
        <v>926</v>
      </c>
      <c r="D544" s="181" t="s">
        <v>132</v>
      </c>
      <c r="E544" s="182" t="s">
        <v>927</v>
      </c>
      <c r="F544" s="183" t="s">
        <v>928</v>
      </c>
      <c r="G544" s="184" t="s">
        <v>929</v>
      </c>
      <c r="H544" s="185">
        <v>1</v>
      </c>
      <c r="I544" s="186"/>
      <c r="J544" s="187">
        <f>ROUND(I544*H544,2)</f>
        <v>0</v>
      </c>
      <c r="K544" s="188"/>
      <c r="L544" s="41"/>
      <c r="M544" s="189" t="s">
        <v>19</v>
      </c>
      <c r="N544" s="190" t="s">
        <v>43</v>
      </c>
      <c r="O544" s="66"/>
      <c r="P544" s="191">
        <f>O544*H544</f>
        <v>0</v>
      </c>
      <c r="Q544" s="191">
        <v>0.17488999999999999</v>
      </c>
      <c r="R544" s="191">
        <f>Q544*H544</f>
        <v>0.17488999999999999</v>
      </c>
      <c r="S544" s="191">
        <v>0</v>
      </c>
      <c r="T544" s="192">
        <f>S544*H544</f>
        <v>0</v>
      </c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R544" s="193" t="s">
        <v>136</v>
      </c>
      <c r="AT544" s="193" t="s">
        <v>132</v>
      </c>
      <c r="AU544" s="193" t="s">
        <v>81</v>
      </c>
      <c r="AY544" s="19" t="s">
        <v>130</v>
      </c>
      <c r="BE544" s="194">
        <f>IF(N544="základní",J544,0)</f>
        <v>0</v>
      </c>
      <c r="BF544" s="194">
        <f>IF(N544="snížená",J544,0)</f>
        <v>0</v>
      </c>
      <c r="BG544" s="194">
        <f>IF(N544="zákl. přenesená",J544,0)</f>
        <v>0</v>
      </c>
      <c r="BH544" s="194">
        <f>IF(N544="sníž. přenesená",J544,0)</f>
        <v>0</v>
      </c>
      <c r="BI544" s="194">
        <f>IF(N544="nulová",J544,0)</f>
        <v>0</v>
      </c>
      <c r="BJ544" s="19" t="s">
        <v>79</v>
      </c>
      <c r="BK544" s="194">
        <f>ROUND(I544*H544,2)</f>
        <v>0</v>
      </c>
      <c r="BL544" s="19" t="s">
        <v>136</v>
      </c>
      <c r="BM544" s="193" t="s">
        <v>930</v>
      </c>
    </row>
    <row r="545" spans="1:65" s="2" customFormat="1" ht="11.25">
      <c r="A545" s="36"/>
      <c r="B545" s="37"/>
      <c r="C545" s="38"/>
      <c r="D545" s="195" t="s">
        <v>138</v>
      </c>
      <c r="E545" s="38"/>
      <c r="F545" s="196" t="s">
        <v>931</v>
      </c>
      <c r="G545" s="38"/>
      <c r="H545" s="38"/>
      <c r="I545" s="197"/>
      <c r="J545" s="38"/>
      <c r="K545" s="38"/>
      <c r="L545" s="41"/>
      <c r="M545" s="198"/>
      <c r="N545" s="199"/>
      <c r="O545" s="66"/>
      <c r="P545" s="66"/>
      <c r="Q545" s="66"/>
      <c r="R545" s="66"/>
      <c r="S545" s="66"/>
      <c r="T545" s="67"/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T545" s="19" t="s">
        <v>138</v>
      </c>
      <c r="AU545" s="19" t="s">
        <v>81</v>
      </c>
    </row>
    <row r="546" spans="1:65" s="2" customFormat="1" ht="16.5" customHeight="1">
      <c r="A546" s="36"/>
      <c r="B546" s="37"/>
      <c r="C546" s="244" t="s">
        <v>932</v>
      </c>
      <c r="D546" s="244" t="s">
        <v>322</v>
      </c>
      <c r="E546" s="245" t="s">
        <v>933</v>
      </c>
      <c r="F546" s="246" t="s">
        <v>934</v>
      </c>
      <c r="G546" s="247" t="s">
        <v>929</v>
      </c>
      <c r="H546" s="248">
        <v>1</v>
      </c>
      <c r="I546" s="249"/>
      <c r="J546" s="250">
        <f>ROUND(I546*H546,2)</f>
        <v>0</v>
      </c>
      <c r="K546" s="251"/>
      <c r="L546" s="252"/>
      <c r="M546" s="253" t="s">
        <v>19</v>
      </c>
      <c r="N546" s="254" t="s">
        <v>43</v>
      </c>
      <c r="O546" s="66"/>
      <c r="P546" s="191">
        <f>O546*H546</f>
        <v>0</v>
      </c>
      <c r="Q546" s="191">
        <v>0</v>
      </c>
      <c r="R546" s="191">
        <f>Q546*H546</f>
        <v>0</v>
      </c>
      <c r="S546" s="191">
        <v>0</v>
      </c>
      <c r="T546" s="192">
        <f>S546*H546</f>
        <v>0</v>
      </c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R546" s="193" t="s">
        <v>200</v>
      </c>
      <c r="AT546" s="193" t="s">
        <v>322</v>
      </c>
      <c r="AU546" s="193" t="s">
        <v>81</v>
      </c>
      <c r="AY546" s="19" t="s">
        <v>130</v>
      </c>
      <c r="BE546" s="194">
        <f>IF(N546="základní",J546,0)</f>
        <v>0</v>
      </c>
      <c r="BF546" s="194">
        <f>IF(N546="snížená",J546,0)</f>
        <v>0</v>
      </c>
      <c r="BG546" s="194">
        <f>IF(N546="zákl. přenesená",J546,0)</f>
        <v>0</v>
      </c>
      <c r="BH546" s="194">
        <f>IF(N546="sníž. přenesená",J546,0)</f>
        <v>0</v>
      </c>
      <c r="BI546" s="194">
        <f>IF(N546="nulová",J546,0)</f>
        <v>0</v>
      </c>
      <c r="BJ546" s="19" t="s">
        <v>79</v>
      </c>
      <c r="BK546" s="194">
        <f>ROUND(I546*H546,2)</f>
        <v>0</v>
      </c>
      <c r="BL546" s="19" t="s">
        <v>136</v>
      </c>
      <c r="BM546" s="193" t="s">
        <v>935</v>
      </c>
    </row>
    <row r="547" spans="1:65" s="2" customFormat="1" ht="29.25">
      <c r="A547" s="36"/>
      <c r="B547" s="37"/>
      <c r="C547" s="38"/>
      <c r="D547" s="202" t="s">
        <v>449</v>
      </c>
      <c r="E547" s="38"/>
      <c r="F547" s="255" t="s">
        <v>936</v>
      </c>
      <c r="G547" s="38"/>
      <c r="H547" s="38"/>
      <c r="I547" s="197"/>
      <c r="J547" s="38"/>
      <c r="K547" s="38"/>
      <c r="L547" s="41"/>
      <c r="M547" s="198"/>
      <c r="N547" s="199"/>
      <c r="O547" s="66"/>
      <c r="P547" s="66"/>
      <c r="Q547" s="66"/>
      <c r="R547" s="66"/>
      <c r="S547" s="66"/>
      <c r="T547" s="67"/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T547" s="19" t="s">
        <v>449</v>
      </c>
      <c r="AU547" s="19" t="s">
        <v>81</v>
      </c>
    </row>
    <row r="548" spans="1:65" s="2" customFormat="1" ht="16.5" customHeight="1">
      <c r="A548" s="36"/>
      <c r="B548" s="37"/>
      <c r="C548" s="181" t="s">
        <v>937</v>
      </c>
      <c r="D548" s="181" t="s">
        <v>132</v>
      </c>
      <c r="E548" s="182" t="s">
        <v>938</v>
      </c>
      <c r="F548" s="183" t="s">
        <v>939</v>
      </c>
      <c r="G548" s="184" t="s">
        <v>540</v>
      </c>
      <c r="H548" s="185">
        <v>1</v>
      </c>
      <c r="I548" s="186"/>
      <c r="J548" s="187">
        <f>ROUND(I548*H548,2)</f>
        <v>0</v>
      </c>
      <c r="K548" s="188"/>
      <c r="L548" s="41"/>
      <c r="M548" s="189" t="s">
        <v>19</v>
      </c>
      <c r="N548" s="190" t="s">
        <v>43</v>
      </c>
      <c r="O548" s="66"/>
      <c r="P548" s="191">
        <f>O548*H548</f>
        <v>0</v>
      </c>
      <c r="Q548" s="191">
        <v>0</v>
      </c>
      <c r="R548" s="191">
        <f>Q548*H548</f>
        <v>0</v>
      </c>
      <c r="S548" s="191">
        <v>0</v>
      </c>
      <c r="T548" s="192">
        <f>S548*H548</f>
        <v>0</v>
      </c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R548" s="193" t="s">
        <v>136</v>
      </c>
      <c r="AT548" s="193" t="s">
        <v>132</v>
      </c>
      <c r="AU548" s="193" t="s">
        <v>81</v>
      </c>
      <c r="AY548" s="19" t="s">
        <v>130</v>
      </c>
      <c r="BE548" s="194">
        <f>IF(N548="základní",J548,0)</f>
        <v>0</v>
      </c>
      <c r="BF548" s="194">
        <f>IF(N548="snížená",J548,0)</f>
        <v>0</v>
      </c>
      <c r="BG548" s="194">
        <f>IF(N548="zákl. přenesená",J548,0)</f>
        <v>0</v>
      </c>
      <c r="BH548" s="194">
        <f>IF(N548="sníž. přenesená",J548,0)</f>
        <v>0</v>
      </c>
      <c r="BI548" s="194">
        <f>IF(N548="nulová",J548,0)</f>
        <v>0</v>
      </c>
      <c r="BJ548" s="19" t="s">
        <v>79</v>
      </c>
      <c r="BK548" s="194">
        <f>ROUND(I548*H548,2)</f>
        <v>0</v>
      </c>
      <c r="BL548" s="19" t="s">
        <v>136</v>
      </c>
      <c r="BM548" s="193" t="s">
        <v>940</v>
      </c>
    </row>
    <row r="549" spans="1:65" s="2" customFormat="1" ht="11.25">
      <c r="A549" s="36"/>
      <c r="B549" s="37"/>
      <c r="C549" s="38"/>
      <c r="D549" s="195" t="s">
        <v>138</v>
      </c>
      <c r="E549" s="38"/>
      <c r="F549" s="196" t="s">
        <v>941</v>
      </c>
      <c r="G549" s="38"/>
      <c r="H549" s="38"/>
      <c r="I549" s="197"/>
      <c r="J549" s="38"/>
      <c r="K549" s="38"/>
      <c r="L549" s="41"/>
      <c r="M549" s="198"/>
      <c r="N549" s="199"/>
      <c r="O549" s="66"/>
      <c r="P549" s="66"/>
      <c r="Q549" s="66"/>
      <c r="R549" s="66"/>
      <c r="S549" s="66"/>
      <c r="T549" s="67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T549" s="19" t="s">
        <v>138</v>
      </c>
      <c r="AU549" s="19" t="s">
        <v>81</v>
      </c>
    </row>
    <row r="550" spans="1:65" s="13" customFormat="1" ht="11.25">
      <c r="B550" s="200"/>
      <c r="C550" s="201"/>
      <c r="D550" s="202" t="s">
        <v>140</v>
      </c>
      <c r="E550" s="203" t="s">
        <v>19</v>
      </c>
      <c r="F550" s="204" t="s">
        <v>627</v>
      </c>
      <c r="G550" s="201"/>
      <c r="H550" s="203" t="s">
        <v>19</v>
      </c>
      <c r="I550" s="205"/>
      <c r="J550" s="201"/>
      <c r="K550" s="201"/>
      <c r="L550" s="206"/>
      <c r="M550" s="207"/>
      <c r="N550" s="208"/>
      <c r="O550" s="208"/>
      <c r="P550" s="208"/>
      <c r="Q550" s="208"/>
      <c r="R550" s="208"/>
      <c r="S550" s="208"/>
      <c r="T550" s="209"/>
      <c r="AT550" s="210" t="s">
        <v>140</v>
      </c>
      <c r="AU550" s="210" t="s">
        <v>81</v>
      </c>
      <c r="AV550" s="13" t="s">
        <v>79</v>
      </c>
      <c r="AW550" s="13" t="s">
        <v>34</v>
      </c>
      <c r="AX550" s="13" t="s">
        <v>72</v>
      </c>
      <c r="AY550" s="210" t="s">
        <v>130</v>
      </c>
    </row>
    <row r="551" spans="1:65" s="13" customFormat="1" ht="11.25">
      <c r="B551" s="200"/>
      <c r="C551" s="201"/>
      <c r="D551" s="202" t="s">
        <v>140</v>
      </c>
      <c r="E551" s="203" t="s">
        <v>19</v>
      </c>
      <c r="F551" s="204" t="s">
        <v>942</v>
      </c>
      <c r="G551" s="201"/>
      <c r="H551" s="203" t="s">
        <v>19</v>
      </c>
      <c r="I551" s="205"/>
      <c r="J551" s="201"/>
      <c r="K551" s="201"/>
      <c r="L551" s="206"/>
      <c r="M551" s="207"/>
      <c r="N551" s="208"/>
      <c r="O551" s="208"/>
      <c r="P551" s="208"/>
      <c r="Q551" s="208"/>
      <c r="R551" s="208"/>
      <c r="S551" s="208"/>
      <c r="T551" s="209"/>
      <c r="AT551" s="210" t="s">
        <v>140</v>
      </c>
      <c r="AU551" s="210" t="s">
        <v>81</v>
      </c>
      <c r="AV551" s="13" t="s">
        <v>79</v>
      </c>
      <c r="AW551" s="13" t="s">
        <v>34</v>
      </c>
      <c r="AX551" s="13" t="s">
        <v>72</v>
      </c>
      <c r="AY551" s="210" t="s">
        <v>130</v>
      </c>
    </row>
    <row r="552" spans="1:65" s="14" customFormat="1" ht="11.25">
      <c r="B552" s="211"/>
      <c r="C552" s="212"/>
      <c r="D552" s="202" t="s">
        <v>140</v>
      </c>
      <c r="E552" s="213" t="s">
        <v>19</v>
      </c>
      <c r="F552" s="214" t="s">
        <v>79</v>
      </c>
      <c r="G552" s="212"/>
      <c r="H552" s="215">
        <v>1</v>
      </c>
      <c r="I552" s="216"/>
      <c r="J552" s="212"/>
      <c r="K552" s="212"/>
      <c r="L552" s="217"/>
      <c r="M552" s="218"/>
      <c r="N552" s="219"/>
      <c r="O552" s="219"/>
      <c r="P552" s="219"/>
      <c r="Q552" s="219"/>
      <c r="R552" s="219"/>
      <c r="S552" s="219"/>
      <c r="T552" s="220"/>
      <c r="AT552" s="221" t="s">
        <v>140</v>
      </c>
      <c r="AU552" s="221" t="s">
        <v>81</v>
      </c>
      <c r="AV552" s="14" t="s">
        <v>81</v>
      </c>
      <c r="AW552" s="14" t="s">
        <v>34</v>
      </c>
      <c r="AX552" s="14" t="s">
        <v>72</v>
      </c>
      <c r="AY552" s="221" t="s">
        <v>130</v>
      </c>
    </row>
    <row r="553" spans="1:65" s="15" customFormat="1" ht="11.25">
      <c r="B553" s="222"/>
      <c r="C553" s="223"/>
      <c r="D553" s="202" t="s">
        <v>140</v>
      </c>
      <c r="E553" s="224" t="s">
        <v>19</v>
      </c>
      <c r="F553" s="225" t="s">
        <v>144</v>
      </c>
      <c r="G553" s="223"/>
      <c r="H553" s="226">
        <v>1</v>
      </c>
      <c r="I553" s="227"/>
      <c r="J553" s="223"/>
      <c r="K553" s="223"/>
      <c r="L553" s="228"/>
      <c r="M553" s="229"/>
      <c r="N553" s="230"/>
      <c r="O553" s="230"/>
      <c r="P553" s="230"/>
      <c r="Q553" s="230"/>
      <c r="R553" s="230"/>
      <c r="S553" s="230"/>
      <c r="T553" s="231"/>
      <c r="AT553" s="232" t="s">
        <v>140</v>
      </c>
      <c r="AU553" s="232" t="s">
        <v>81</v>
      </c>
      <c r="AV553" s="15" t="s">
        <v>136</v>
      </c>
      <c r="AW553" s="15" t="s">
        <v>34</v>
      </c>
      <c r="AX553" s="15" t="s">
        <v>79</v>
      </c>
      <c r="AY553" s="232" t="s">
        <v>130</v>
      </c>
    </row>
    <row r="554" spans="1:65" s="2" customFormat="1" ht="16.5" customHeight="1">
      <c r="A554" s="36"/>
      <c r="B554" s="37"/>
      <c r="C554" s="244" t="s">
        <v>943</v>
      </c>
      <c r="D554" s="244" t="s">
        <v>322</v>
      </c>
      <c r="E554" s="245" t="s">
        <v>944</v>
      </c>
      <c r="F554" s="246" t="s">
        <v>945</v>
      </c>
      <c r="G554" s="247" t="s">
        <v>929</v>
      </c>
      <c r="H554" s="248">
        <v>1</v>
      </c>
      <c r="I554" s="249"/>
      <c r="J554" s="250">
        <f>ROUND(I554*H554,2)</f>
        <v>0</v>
      </c>
      <c r="K554" s="251"/>
      <c r="L554" s="252"/>
      <c r="M554" s="253" t="s">
        <v>19</v>
      </c>
      <c r="N554" s="254" t="s">
        <v>43</v>
      </c>
      <c r="O554" s="66"/>
      <c r="P554" s="191">
        <f>O554*H554</f>
        <v>0</v>
      </c>
      <c r="Q554" s="191">
        <v>0.123</v>
      </c>
      <c r="R554" s="191">
        <f>Q554*H554</f>
        <v>0.123</v>
      </c>
      <c r="S554" s="191">
        <v>0</v>
      </c>
      <c r="T554" s="192">
        <f>S554*H554</f>
        <v>0</v>
      </c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R554" s="193" t="s">
        <v>200</v>
      </c>
      <c r="AT554" s="193" t="s">
        <v>322</v>
      </c>
      <c r="AU554" s="193" t="s">
        <v>81</v>
      </c>
      <c r="AY554" s="19" t="s">
        <v>130</v>
      </c>
      <c r="BE554" s="194">
        <f>IF(N554="základní",J554,0)</f>
        <v>0</v>
      </c>
      <c r="BF554" s="194">
        <f>IF(N554="snížená",J554,0)</f>
        <v>0</v>
      </c>
      <c r="BG554" s="194">
        <f>IF(N554="zákl. přenesená",J554,0)</f>
        <v>0</v>
      </c>
      <c r="BH554" s="194">
        <f>IF(N554="sníž. přenesená",J554,0)</f>
        <v>0</v>
      </c>
      <c r="BI554" s="194">
        <f>IF(N554="nulová",J554,0)</f>
        <v>0</v>
      </c>
      <c r="BJ554" s="19" t="s">
        <v>79</v>
      </c>
      <c r="BK554" s="194">
        <f>ROUND(I554*H554,2)</f>
        <v>0</v>
      </c>
      <c r="BL554" s="19" t="s">
        <v>136</v>
      </c>
      <c r="BM554" s="193" t="s">
        <v>946</v>
      </c>
    </row>
    <row r="555" spans="1:65" s="2" customFormat="1" ht="29.25">
      <c r="A555" s="36"/>
      <c r="B555" s="37"/>
      <c r="C555" s="38"/>
      <c r="D555" s="202" t="s">
        <v>449</v>
      </c>
      <c r="E555" s="38"/>
      <c r="F555" s="255" t="s">
        <v>936</v>
      </c>
      <c r="G555" s="38"/>
      <c r="H555" s="38"/>
      <c r="I555" s="197"/>
      <c r="J555" s="38"/>
      <c r="K555" s="38"/>
      <c r="L555" s="41"/>
      <c r="M555" s="198"/>
      <c r="N555" s="199"/>
      <c r="O555" s="66"/>
      <c r="P555" s="66"/>
      <c r="Q555" s="66"/>
      <c r="R555" s="66"/>
      <c r="S555" s="66"/>
      <c r="T555" s="67"/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T555" s="19" t="s">
        <v>449</v>
      </c>
      <c r="AU555" s="19" t="s">
        <v>81</v>
      </c>
    </row>
    <row r="556" spans="1:65" s="13" customFormat="1" ht="11.25">
      <c r="B556" s="200"/>
      <c r="C556" s="201"/>
      <c r="D556" s="202" t="s">
        <v>140</v>
      </c>
      <c r="E556" s="203" t="s">
        <v>19</v>
      </c>
      <c r="F556" s="204" t="s">
        <v>947</v>
      </c>
      <c r="G556" s="201"/>
      <c r="H556" s="203" t="s">
        <v>19</v>
      </c>
      <c r="I556" s="205"/>
      <c r="J556" s="201"/>
      <c r="K556" s="201"/>
      <c r="L556" s="206"/>
      <c r="M556" s="207"/>
      <c r="N556" s="208"/>
      <c r="O556" s="208"/>
      <c r="P556" s="208"/>
      <c r="Q556" s="208"/>
      <c r="R556" s="208"/>
      <c r="S556" s="208"/>
      <c r="T556" s="209"/>
      <c r="AT556" s="210" t="s">
        <v>140</v>
      </c>
      <c r="AU556" s="210" t="s">
        <v>81</v>
      </c>
      <c r="AV556" s="13" t="s">
        <v>79</v>
      </c>
      <c r="AW556" s="13" t="s">
        <v>34</v>
      </c>
      <c r="AX556" s="13" t="s">
        <v>72</v>
      </c>
      <c r="AY556" s="210" t="s">
        <v>130</v>
      </c>
    </row>
    <row r="557" spans="1:65" s="14" customFormat="1" ht="11.25">
      <c r="B557" s="211"/>
      <c r="C557" s="212"/>
      <c r="D557" s="202" t="s">
        <v>140</v>
      </c>
      <c r="E557" s="213" t="s">
        <v>19</v>
      </c>
      <c r="F557" s="214" t="s">
        <v>79</v>
      </c>
      <c r="G557" s="212"/>
      <c r="H557" s="215">
        <v>1</v>
      </c>
      <c r="I557" s="216"/>
      <c r="J557" s="212"/>
      <c r="K557" s="212"/>
      <c r="L557" s="217"/>
      <c r="M557" s="218"/>
      <c r="N557" s="219"/>
      <c r="O557" s="219"/>
      <c r="P557" s="219"/>
      <c r="Q557" s="219"/>
      <c r="R557" s="219"/>
      <c r="S557" s="219"/>
      <c r="T557" s="220"/>
      <c r="AT557" s="221" t="s">
        <v>140</v>
      </c>
      <c r="AU557" s="221" t="s">
        <v>81</v>
      </c>
      <c r="AV557" s="14" t="s">
        <v>81</v>
      </c>
      <c r="AW557" s="14" t="s">
        <v>34</v>
      </c>
      <c r="AX557" s="14" t="s">
        <v>72</v>
      </c>
      <c r="AY557" s="221" t="s">
        <v>130</v>
      </c>
    </row>
    <row r="558" spans="1:65" s="15" customFormat="1" ht="11.25">
      <c r="B558" s="222"/>
      <c r="C558" s="223"/>
      <c r="D558" s="202" t="s">
        <v>140</v>
      </c>
      <c r="E558" s="224" t="s">
        <v>19</v>
      </c>
      <c r="F558" s="225" t="s">
        <v>144</v>
      </c>
      <c r="G558" s="223"/>
      <c r="H558" s="226">
        <v>1</v>
      </c>
      <c r="I558" s="227"/>
      <c r="J558" s="223"/>
      <c r="K558" s="223"/>
      <c r="L558" s="228"/>
      <c r="M558" s="229"/>
      <c r="N558" s="230"/>
      <c r="O558" s="230"/>
      <c r="P558" s="230"/>
      <c r="Q558" s="230"/>
      <c r="R558" s="230"/>
      <c r="S558" s="230"/>
      <c r="T558" s="231"/>
      <c r="AT558" s="232" t="s">
        <v>140</v>
      </c>
      <c r="AU558" s="232" t="s">
        <v>81</v>
      </c>
      <c r="AV558" s="15" t="s">
        <v>136</v>
      </c>
      <c r="AW558" s="15" t="s">
        <v>34</v>
      </c>
      <c r="AX558" s="15" t="s">
        <v>79</v>
      </c>
      <c r="AY558" s="232" t="s">
        <v>130</v>
      </c>
    </row>
    <row r="559" spans="1:65" s="12" customFormat="1" ht="22.9" customHeight="1">
      <c r="B559" s="165"/>
      <c r="C559" s="166"/>
      <c r="D559" s="167" t="s">
        <v>71</v>
      </c>
      <c r="E559" s="179" t="s">
        <v>136</v>
      </c>
      <c r="F559" s="179" t="s">
        <v>384</v>
      </c>
      <c r="G559" s="166"/>
      <c r="H559" s="166"/>
      <c r="I559" s="169"/>
      <c r="J559" s="180">
        <f>BK559</f>
        <v>0</v>
      </c>
      <c r="K559" s="166"/>
      <c r="L559" s="171"/>
      <c r="M559" s="172"/>
      <c r="N559" s="173"/>
      <c r="O559" s="173"/>
      <c r="P559" s="174">
        <f>SUM(P560:P622)</f>
        <v>0</v>
      </c>
      <c r="Q559" s="173"/>
      <c r="R559" s="174">
        <f>SUM(R560:R622)</f>
        <v>53.801936210000008</v>
      </c>
      <c r="S559" s="173"/>
      <c r="T559" s="175">
        <f>SUM(T560:T622)</f>
        <v>0</v>
      </c>
      <c r="AR559" s="176" t="s">
        <v>79</v>
      </c>
      <c r="AT559" s="177" t="s">
        <v>71</v>
      </c>
      <c r="AU559" s="177" t="s">
        <v>79</v>
      </c>
      <c r="AY559" s="176" t="s">
        <v>130</v>
      </c>
      <c r="BK559" s="178">
        <f>SUM(BK560:BK622)</f>
        <v>0</v>
      </c>
    </row>
    <row r="560" spans="1:65" s="2" customFormat="1" ht="16.5" customHeight="1">
      <c r="A560" s="36"/>
      <c r="B560" s="37"/>
      <c r="C560" s="181" t="s">
        <v>948</v>
      </c>
      <c r="D560" s="181" t="s">
        <v>132</v>
      </c>
      <c r="E560" s="182" t="s">
        <v>949</v>
      </c>
      <c r="F560" s="183" t="s">
        <v>950</v>
      </c>
      <c r="G560" s="184" t="s">
        <v>154</v>
      </c>
      <c r="H560" s="185">
        <v>2.8889999999999998</v>
      </c>
      <c r="I560" s="186"/>
      <c r="J560" s="187">
        <f>ROUND(I560*H560,2)</f>
        <v>0</v>
      </c>
      <c r="K560" s="188"/>
      <c r="L560" s="41"/>
      <c r="M560" s="189" t="s">
        <v>19</v>
      </c>
      <c r="N560" s="190" t="s">
        <v>43</v>
      </c>
      <c r="O560" s="66"/>
      <c r="P560" s="191">
        <f>O560*H560</f>
        <v>0</v>
      </c>
      <c r="Q560" s="191">
        <v>0.18729999999999999</v>
      </c>
      <c r="R560" s="191">
        <f>Q560*H560</f>
        <v>0.54110969999999992</v>
      </c>
      <c r="S560" s="191">
        <v>0</v>
      </c>
      <c r="T560" s="192">
        <f>S560*H560</f>
        <v>0</v>
      </c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R560" s="193" t="s">
        <v>136</v>
      </c>
      <c r="AT560" s="193" t="s">
        <v>132</v>
      </c>
      <c r="AU560" s="193" t="s">
        <v>81</v>
      </c>
      <c r="AY560" s="19" t="s">
        <v>130</v>
      </c>
      <c r="BE560" s="194">
        <f>IF(N560="základní",J560,0)</f>
        <v>0</v>
      </c>
      <c r="BF560" s="194">
        <f>IF(N560="snížená",J560,0)</f>
        <v>0</v>
      </c>
      <c r="BG560" s="194">
        <f>IF(N560="zákl. přenesená",J560,0)</f>
        <v>0</v>
      </c>
      <c r="BH560" s="194">
        <f>IF(N560="sníž. přenesená",J560,0)</f>
        <v>0</v>
      </c>
      <c r="BI560" s="194">
        <f>IF(N560="nulová",J560,0)</f>
        <v>0</v>
      </c>
      <c r="BJ560" s="19" t="s">
        <v>79</v>
      </c>
      <c r="BK560" s="194">
        <f>ROUND(I560*H560,2)</f>
        <v>0</v>
      </c>
      <c r="BL560" s="19" t="s">
        <v>136</v>
      </c>
      <c r="BM560" s="193" t="s">
        <v>951</v>
      </c>
    </row>
    <row r="561" spans="1:65" s="2" customFormat="1" ht="11.25">
      <c r="A561" s="36"/>
      <c r="B561" s="37"/>
      <c r="C561" s="38"/>
      <c r="D561" s="195" t="s">
        <v>138</v>
      </c>
      <c r="E561" s="38"/>
      <c r="F561" s="196" t="s">
        <v>952</v>
      </c>
      <c r="G561" s="38"/>
      <c r="H561" s="38"/>
      <c r="I561" s="197"/>
      <c r="J561" s="38"/>
      <c r="K561" s="38"/>
      <c r="L561" s="41"/>
      <c r="M561" s="198"/>
      <c r="N561" s="199"/>
      <c r="O561" s="66"/>
      <c r="P561" s="66"/>
      <c r="Q561" s="66"/>
      <c r="R561" s="66"/>
      <c r="S561" s="66"/>
      <c r="T561" s="67"/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T561" s="19" t="s">
        <v>138</v>
      </c>
      <c r="AU561" s="19" t="s">
        <v>81</v>
      </c>
    </row>
    <row r="562" spans="1:65" s="13" customFormat="1" ht="11.25">
      <c r="B562" s="200"/>
      <c r="C562" s="201"/>
      <c r="D562" s="202" t="s">
        <v>140</v>
      </c>
      <c r="E562" s="203" t="s">
        <v>19</v>
      </c>
      <c r="F562" s="204" t="s">
        <v>844</v>
      </c>
      <c r="G562" s="201"/>
      <c r="H562" s="203" t="s">
        <v>19</v>
      </c>
      <c r="I562" s="205"/>
      <c r="J562" s="201"/>
      <c r="K562" s="201"/>
      <c r="L562" s="206"/>
      <c r="M562" s="207"/>
      <c r="N562" s="208"/>
      <c r="O562" s="208"/>
      <c r="P562" s="208"/>
      <c r="Q562" s="208"/>
      <c r="R562" s="208"/>
      <c r="S562" s="208"/>
      <c r="T562" s="209"/>
      <c r="AT562" s="210" t="s">
        <v>140</v>
      </c>
      <c r="AU562" s="210" t="s">
        <v>81</v>
      </c>
      <c r="AV562" s="13" t="s">
        <v>79</v>
      </c>
      <c r="AW562" s="13" t="s">
        <v>34</v>
      </c>
      <c r="AX562" s="13" t="s">
        <v>72</v>
      </c>
      <c r="AY562" s="210" t="s">
        <v>130</v>
      </c>
    </row>
    <row r="563" spans="1:65" s="13" customFormat="1" ht="11.25">
      <c r="B563" s="200"/>
      <c r="C563" s="201"/>
      <c r="D563" s="202" t="s">
        <v>140</v>
      </c>
      <c r="E563" s="203" t="s">
        <v>19</v>
      </c>
      <c r="F563" s="204" t="s">
        <v>804</v>
      </c>
      <c r="G563" s="201"/>
      <c r="H563" s="203" t="s">
        <v>19</v>
      </c>
      <c r="I563" s="205"/>
      <c r="J563" s="201"/>
      <c r="K563" s="201"/>
      <c r="L563" s="206"/>
      <c r="M563" s="207"/>
      <c r="N563" s="208"/>
      <c r="O563" s="208"/>
      <c r="P563" s="208"/>
      <c r="Q563" s="208"/>
      <c r="R563" s="208"/>
      <c r="S563" s="208"/>
      <c r="T563" s="209"/>
      <c r="AT563" s="210" t="s">
        <v>140</v>
      </c>
      <c r="AU563" s="210" t="s">
        <v>81</v>
      </c>
      <c r="AV563" s="13" t="s">
        <v>79</v>
      </c>
      <c r="AW563" s="13" t="s">
        <v>34</v>
      </c>
      <c r="AX563" s="13" t="s">
        <v>72</v>
      </c>
      <c r="AY563" s="210" t="s">
        <v>130</v>
      </c>
    </row>
    <row r="564" spans="1:65" s="13" customFormat="1" ht="11.25">
      <c r="B564" s="200"/>
      <c r="C564" s="201"/>
      <c r="D564" s="202" t="s">
        <v>140</v>
      </c>
      <c r="E564" s="203" t="s">
        <v>19</v>
      </c>
      <c r="F564" s="204" t="s">
        <v>953</v>
      </c>
      <c r="G564" s="201"/>
      <c r="H564" s="203" t="s">
        <v>19</v>
      </c>
      <c r="I564" s="205"/>
      <c r="J564" s="201"/>
      <c r="K564" s="201"/>
      <c r="L564" s="206"/>
      <c r="M564" s="207"/>
      <c r="N564" s="208"/>
      <c r="O564" s="208"/>
      <c r="P564" s="208"/>
      <c r="Q564" s="208"/>
      <c r="R564" s="208"/>
      <c r="S564" s="208"/>
      <c r="T564" s="209"/>
      <c r="AT564" s="210" t="s">
        <v>140</v>
      </c>
      <c r="AU564" s="210" t="s">
        <v>81</v>
      </c>
      <c r="AV564" s="13" t="s">
        <v>79</v>
      </c>
      <c r="AW564" s="13" t="s">
        <v>34</v>
      </c>
      <c r="AX564" s="13" t="s">
        <v>72</v>
      </c>
      <c r="AY564" s="210" t="s">
        <v>130</v>
      </c>
    </row>
    <row r="565" spans="1:65" s="14" customFormat="1" ht="11.25">
      <c r="B565" s="211"/>
      <c r="C565" s="212"/>
      <c r="D565" s="202" t="s">
        <v>140</v>
      </c>
      <c r="E565" s="213" t="s">
        <v>19</v>
      </c>
      <c r="F565" s="214" t="s">
        <v>954</v>
      </c>
      <c r="G565" s="212"/>
      <c r="H565" s="215">
        <v>2.8889999999999998</v>
      </c>
      <c r="I565" s="216"/>
      <c r="J565" s="212"/>
      <c r="K565" s="212"/>
      <c r="L565" s="217"/>
      <c r="M565" s="218"/>
      <c r="N565" s="219"/>
      <c r="O565" s="219"/>
      <c r="P565" s="219"/>
      <c r="Q565" s="219"/>
      <c r="R565" s="219"/>
      <c r="S565" s="219"/>
      <c r="T565" s="220"/>
      <c r="AT565" s="221" t="s">
        <v>140</v>
      </c>
      <c r="AU565" s="221" t="s">
        <v>81</v>
      </c>
      <c r="AV565" s="14" t="s">
        <v>81</v>
      </c>
      <c r="AW565" s="14" t="s">
        <v>34</v>
      </c>
      <c r="AX565" s="14" t="s">
        <v>72</v>
      </c>
      <c r="AY565" s="221" t="s">
        <v>130</v>
      </c>
    </row>
    <row r="566" spans="1:65" s="15" customFormat="1" ht="11.25">
      <c r="B566" s="222"/>
      <c r="C566" s="223"/>
      <c r="D566" s="202" t="s">
        <v>140</v>
      </c>
      <c r="E566" s="224" t="s">
        <v>19</v>
      </c>
      <c r="F566" s="225" t="s">
        <v>144</v>
      </c>
      <c r="G566" s="223"/>
      <c r="H566" s="226">
        <v>2.8889999999999998</v>
      </c>
      <c r="I566" s="227"/>
      <c r="J566" s="223"/>
      <c r="K566" s="223"/>
      <c r="L566" s="228"/>
      <c r="M566" s="229"/>
      <c r="N566" s="230"/>
      <c r="O566" s="230"/>
      <c r="P566" s="230"/>
      <c r="Q566" s="230"/>
      <c r="R566" s="230"/>
      <c r="S566" s="230"/>
      <c r="T566" s="231"/>
      <c r="AT566" s="232" t="s">
        <v>140</v>
      </c>
      <c r="AU566" s="232" t="s">
        <v>81</v>
      </c>
      <c r="AV566" s="15" t="s">
        <v>136</v>
      </c>
      <c r="AW566" s="15" t="s">
        <v>34</v>
      </c>
      <c r="AX566" s="15" t="s">
        <v>79</v>
      </c>
      <c r="AY566" s="232" t="s">
        <v>130</v>
      </c>
    </row>
    <row r="567" spans="1:65" s="2" customFormat="1" ht="16.5" customHeight="1">
      <c r="A567" s="36"/>
      <c r="B567" s="37"/>
      <c r="C567" s="181" t="s">
        <v>955</v>
      </c>
      <c r="D567" s="181" t="s">
        <v>132</v>
      </c>
      <c r="E567" s="182" t="s">
        <v>956</v>
      </c>
      <c r="F567" s="183" t="s">
        <v>957</v>
      </c>
      <c r="G567" s="184" t="s">
        <v>162</v>
      </c>
      <c r="H567" s="185">
        <v>63.75</v>
      </c>
      <c r="I567" s="186"/>
      <c r="J567" s="187">
        <f>ROUND(I567*H567,2)</f>
        <v>0</v>
      </c>
      <c r="K567" s="188"/>
      <c r="L567" s="41"/>
      <c r="M567" s="189" t="s">
        <v>19</v>
      </c>
      <c r="N567" s="190" t="s">
        <v>43</v>
      </c>
      <c r="O567" s="66"/>
      <c r="P567" s="191">
        <f>O567*H567</f>
        <v>0</v>
      </c>
      <c r="Q567" s="191">
        <v>0</v>
      </c>
      <c r="R567" s="191">
        <f>Q567*H567</f>
        <v>0</v>
      </c>
      <c r="S567" s="191">
        <v>0</v>
      </c>
      <c r="T567" s="192">
        <f>S567*H567</f>
        <v>0</v>
      </c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R567" s="193" t="s">
        <v>136</v>
      </c>
      <c r="AT567" s="193" t="s">
        <v>132</v>
      </c>
      <c r="AU567" s="193" t="s">
        <v>81</v>
      </c>
      <c r="AY567" s="19" t="s">
        <v>130</v>
      </c>
      <c r="BE567" s="194">
        <f>IF(N567="základní",J567,0)</f>
        <v>0</v>
      </c>
      <c r="BF567" s="194">
        <f>IF(N567="snížená",J567,0)</f>
        <v>0</v>
      </c>
      <c r="BG567" s="194">
        <f>IF(N567="zákl. přenesená",J567,0)</f>
        <v>0</v>
      </c>
      <c r="BH567" s="194">
        <f>IF(N567="sníž. přenesená",J567,0)</f>
        <v>0</v>
      </c>
      <c r="BI567" s="194">
        <f>IF(N567="nulová",J567,0)</f>
        <v>0</v>
      </c>
      <c r="BJ567" s="19" t="s">
        <v>79</v>
      </c>
      <c r="BK567" s="194">
        <f>ROUND(I567*H567,2)</f>
        <v>0</v>
      </c>
      <c r="BL567" s="19" t="s">
        <v>136</v>
      </c>
      <c r="BM567" s="193" t="s">
        <v>958</v>
      </c>
    </row>
    <row r="568" spans="1:65" s="2" customFormat="1" ht="11.25">
      <c r="A568" s="36"/>
      <c r="B568" s="37"/>
      <c r="C568" s="38"/>
      <c r="D568" s="195" t="s">
        <v>138</v>
      </c>
      <c r="E568" s="38"/>
      <c r="F568" s="196" t="s">
        <v>959</v>
      </c>
      <c r="G568" s="38"/>
      <c r="H568" s="38"/>
      <c r="I568" s="197"/>
      <c r="J568" s="38"/>
      <c r="K568" s="38"/>
      <c r="L568" s="41"/>
      <c r="M568" s="198"/>
      <c r="N568" s="199"/>
      <c r="O568" s="66"/>
      <c r="P568" s="66"/>
      <c r="Q568" s="66"/>
      <c r="R568" s="66"/>
      <c r="S568" s="66"/>
      <c r="T568" s="67"/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T568" s="19" t="s">
        <v>138</v>
      </c>
      <c r="AU568" s="19" t="s">
        <v>81</v>
      </c>
    </row>
    <row r="569" spans="1:65" s="13" customFormat="1" ht="11.25">
      <c r="B569" s="200"/>
      <c r="C569" s="201"/>
      <c r="D569" s="202" t="s">
        <v>140</v>
      </c>
      <c r="E569" s="203" t="s">
        <v>19</v>
      </c>
      <c r="F569" s="204" t="s">
        <v>560</v>
      </c>
      <c r="G569" s="201"/>
      <c r="H569" s="203" t="s">
        <v>19</v>
      </c>
      <c r="I569" s="205"/>
      <c r="J569" s="201"/>
      <c r="K569" s="201"/>
      <c r="L569" s="206"/>
      <c r="M569" s="207"/>
      <c r="N569" s="208"/>
      <c r="O569" s="208"/>
      <c r="P569" s="208"/>
      <c r="Q569" s="208"/>
      <c r="R569" s="208"/>
      <c r="S569" s="208"/>
      <c r="T569" s="209"/>
      <c r="AT569" s="210" t="s">
        <v>140</v>
      </c>
      <c r="AU569" s="210" t="s">
        <v>81</v>
      </c>
      <c r="AV569" s="13" t="s">
        <v>79</v>
      </c>
      <c r="AW569" s="13" t="s">
        <v>34</v>
      </c>
      <c r="AX569" s="13" t="s">
        <v>72</v>
      </c>
      <c r="AY569" s="210" t="s">
        <v>130</v>
      </c>
    </row>
    <row r="570" spans="1:65" s="14" customFormat="1" ht="11.25">
      <c r="B570" s="211"/>
      <c r="C570" s="212"/>
      <c r="D570" s="202" t="s">
        <v>140</v>
      </c>
      <c r="E570" s="213" t="s">
        <v>19</v>
      </c>
      <c r="F570" s="214" t="s">
        <v>960</v>
      </c>
      <c r="G570" s="212"/>
      <c r="H570" s="215">
        <v>63.75</v>
      </c>
      <c r="I570" s="216"/>
      <c r="J570" s="212"/>
      <c r="K570" s="212"/>
      <c r="L570" s="217"/>
      <c r="M570" s="218"/>
      <c r="N570" s="219"/>
      <c r="O570" s="219"/>
      <c r="P570" s="219"/>
      <c r="Q570" s="219"/>
      <c r="R570" s="219"/>
      <c r="S570" s="219"/>
      <c r="T570" s="220"/>
      <c r="AT570" s="221" t="s">
        <v>140</v>
      </c>
      <c r="AU570" s="221" t="s">
        <v>81</v>
      </c>
      <c r="AV570" s="14" t="s">
        <v>81</v>
      </c>
      <c r="AW570" s="14" t="s">
        <v>34</v>
      </c>
      <c r="AX570" s="14" t="s">
        <v>72</v>
      </c>
      <c r="AY570" s="221" t="s">
        <v>130</v>
      </c>
    </row>
    <row r="571" spans="1:65" s="15" customFormat="1" ht="11.25">
      <c r="B571" s="222"/>
      <c r="C571" s="223"/>
      <c r="D571" s="202" t="s">
        <v>140</v>
      </c>
      <c r="E571" s="224" t="s">
        <v>19</v>
      </c>
      <c r="F571" s="225" t="s">
        <v>144</v>
      </c>
      <c r="G571" s="223"/>
      <c r="H571" s="226">
        <v>63.75</v>
      </c>
      <c r="I571" s="227"/>
      <c r="J571" s="223"/>
      <c r="K571" s="223"/>
      <c r="L571" s="228"/>
      <c r="M571" s="229"/>
      <c r="N571" s="230"/>
      <c r="O571" s="230"/>
      <c r="P571" s="230"/>
      <c r="Q571" s="230"/>
      <c r="R571" s="230"/>
      <c r="S571" s="230"/>
      <c r="T571" s="231"/>
      <c r="AT571" s="232" t="s">
        <v>140</v>
      </c>
      <c r="AU571" s="232" t="s">
        <v>81</v>
      </c>
      <c r="AV571" s="15" t="s">
        <v>136</v>
      </c>
      <c r="AW571" s="15" t="s">
        <v>34</v>
      </c>
      <c r="AX571" s="15" t="s">
        <v>79</v>
      </c>
      <c r="AY571" s="232" t="s">
        <v>130</v>
      </c>
    </row>
    <row r="572" spans="1:65" s="2" customFormat="1" ht="24.2" customHeight="1">
      <c r="A572" s="36"/>
      <c r="B572" s="37"/>
      <c r="C572" s="181" t="s">
        <v>250</v>
      </c>
      <c r="D572" s="181" t="s">
        <v>132</v>
      </c>
      <c r="E572" s="182" t="s">
        <v>961</v>
      </c>
      <c r="F572" s="183" t="s">
        <v>962</v>
      </c>
      <c r="G572" s="184" t="s">
        <v>162</v>
      </c>
      <c r="H572" s="185">
        <v>0.58299999999999996</v>
      </c>
      <c r="I572" s="186"/>
      <c r="J572" s="187">
        <f>ROUND(I572*H572,2)</f>
        <v>0</v>
      </c>
      <c r="K572" s="188"/>
      <c r="L572" s="41"/>
      <c r="M572" s="189" t="s">
        <v>19</v>
      </c>
      <c r="N572" s="190" t="s">
        <v>43</v>
      </c>
      <c r="O572" s="66"/>
      <c r="P572" s="191">
        <f>O572*H572</f>
        <v>0</v>
      </c>
      <c r="Q572" s="191">
        <v>2.83331</v>
      </c>
      <c r="R572" s="191">
        <f>Q572*H572</f>
        <v>1.6518197299999999</v>
      </c>
      <c r="S572" s="191">
        <v>0</v>
      </c>
      <c r="T572" s="192">
        <f>S572*H572</f>
        <v>0</v>
      </c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R572" s="193" t="s">
        <v>136</v>
      </c>
      <c r="AT572" s="193" t="s">
        <v>132</v>
      </c>
      <c r="AU572" s="193" t="s">
        <v>81</v>
      </c>
      <c r="AY572" s="19" t="s">
        <v>130</v>
      </c>
      <c r="BE572" s="194">
        <f>IF(N572="základní",J572,0)</f>
        <v>0</v>
      </c>
      <c r="BF572" s="194">
        <f>IF(N572="snížená",J572,0)</f>
        <v>0</v>
      </c>
      <c r="BG572" s="194">
        <f>IF(N572="zákl. přenesená",J572,0)</f>
        <v>0</v>
      </c>
      <c r="BH572" s="194">
        <f>IF(N572="sníž. přenesená",J572,0)</f>
        <v>0</v>
      </c>
      <c r="BI572" s="194">
        <f>IF(N572="nulová",J572,0)</f>
        <v>0</v>
      </c>
      <c r="BJ572" s="19" t="s">
        <v>79</v>
      </c>
      <c r="BK572" s="194">
        <f>ROUND(I572*H572,2)</f>
        <v>0</v>
      </c>
      <c r="BL572" s="19" t="s">
        <v>136</v>
      </c>
      <c r="BM572" s="193" t="s">
        <v>963</v>
      </c>
    </row>
    <row r="573" spans="1:65" s="2" customFormat="1" ht="11.25">
      <c r="A573" s="36"/>
      <c r="B573" s="37"/>
      <c r="C573" s="38"/>
      <c r="D573" s="195" t="s">
        <v>138</v>
      </c>
      <c r="E573" s="38"/>
      <c r="F573" s="196" t="s">
        <v>964</v>
      </c>
      <c r="G573" s="38"/>
      <c r="H573" s="38"/>
      <c r="I573" s="197"/>
      <c r="J573" s="38"/>
      <c r="K573" s="38"/>
      <c r="L573" s="41"/>
      <c r="M573" s="198"/>
      <c r="N573" s="199"/>
      <c r="O573" s="66"/>
      <c r="P573" s="66"/>
      <c r="Q573" s="66"/>
      <c r="R573" s="66"/>
      <c r="S573" s="66"/>
      <c r="T573" s="67"/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T573" s="19" t="s">
        <v>138</v>
      </c>
      <c r="AU573" s="19" t="s">
        <v>81</v>
      </c>
    </row>
    <row r="574" spans="1:65" s="13" customFormat="1" ht="11.25">
      <c r="B574" s="200"/>
      <c r="C574" s="201"/>
      <c r="D574" s="202" t="s">
        <v>140</v>
      </c>
      <c r="E574" s="203" t="s">
        <v>19</v>
      </c>
      <c r="F574" s="204" t="s">
        <v>844</v>
      </c>
      <c r="G574" s="201"/>
      <c r="H574" s="203" t="s">
        <v>19</v>
      </c>
      <c r="I574" s="205"/>
      <c r="J574" s="201"/>
      <c r="K574" s="201"/>
      <c r="L574" s="206"/>
      <c r="M574" s="207"/>
      <c r="N574" s="208"/>
      <c r="O574" s="208"/>
      <c r="P574" s="208"/>
      <c r="Q574" s="208"/>
      <c r="R574" s="208"/>
      <c r="S574" s="208"/>
      <c r="T574" s="209"/>
      <c r="AT574" s="210" t="s">
        <v>140</v>
      </c>
      <c r="AU574" s="210" t="s">
        <v>81</v>
      </c>
      <c r="AV574" s="13" t="s">
        <v>79</v>
      </c>
      <c r="AW574" s="13" t="s">
        <v>34</v>
      </c>
      <c r="AX574" s="13" t="s">
        <v>72</v>
      </c>
      <c r="AY574" s="210" t="s">
        <v>130</v>
      </c>
    </row>
    <row r="575" spans="1:65" s="14" customFormat="1" ht="11.25">
      <c r="B575" s="211"/>
      <c r="C575" s="212"/>
      <c r="D575" s="202" t="s">
        <v>140</v>
      </c>
      <c r="E575" s="213" t="s">
        <v>19</v>
      </c>
      <c r="F575" s="214" t="s">
        <v>965</v>
      </c>
      <c r="G575" s="212"/>
      <c r="H575" s="215">
        <v>0.58299999999999996</v>
      </c>
      <c r="I575" s="216"/>
      <c r="J575" s="212"/>
      <c r="K575" s="212"/>
      <c r="L575" s="217"/>
      <c r="M575" s="218"/>
      <c r="N575" s="219"/>
      <c r="O575" s="219"/>
      <c r="P575" s="219"/>
      <c r="Q575" s="219"/>
      <c r="R575" s="219"/>
      <c r="S575" s="219"/>
      <c r="T575" s="220"/>
      <c r="AT575" s="221" t="s">
        <v>140</v>
      </c>
      <c r="AU575" s="221" t="s">
        <v>81</v>
      </c>
      <c r="AV575" s="14" t="s">
        <v>81</v>
      </c>
      <c r="AW575" s="14" t="s">
        <v>34</v>
      </c>
      <c r="AX575" s="14" t="s">
        <v>72</v>
      </c>
      <c r="AY575" s="221" t="s">
        <v>130</v>
      </c>
    </row>
    <row r="576" spans="1:65" s="15" customFormat="1" ht="11.25">
      <c r="B576" s="222"/>
      <c r="C576" s="223"/>
      <c r="D576" s="202" t="s">
        <v>140</v>
      </c>
      <c r="E576" s="224" t="s">
        <v>19</v>
      </c>
      <c r="F576" s="225" t="s">
        <v>144</v>
      </c>
      <c r="G576" s="223"/>
      <c r="H576" s="226">
        <v>0.58299999999999996</v>
      </c>
      <c r="I576" s="227"/>
      <c r="J576" s="223"/>
      <c r="K576" s="223"/>
      <c r="L576" s="228"/>
      <c r="M576" s="229"/>
      <c r="N576" s="230"/>
      <c r="O576" s="230"/>
      <c r="P576" s="230"/>
      <c r="Q576" s="230"/>
      <c r="R576" s="230"/>
      <c r="S576" s="230"/>
      <c r="T576" s="231"/>
      <c r="AT576" s="232" t="s">
        <v>140</v>
      </c>
      <c r="AU576" s="232" t="s">
        <v>81</v>
      </c>
      <c r="AV576" s="15" t="s">
        <v>136</v>
      </c>
      <c r="AW576" s="15" t="s">
        <v>34</v>
      </c>
      <c r="AX576" s="15" t="s">
        <v>79</v>
      </c>
      <c r="AY576" s="232" t="s">
        <v>130</v>
      </c>
    </row>
    <row r="577" spans="1:65" s="2" customFormat="1" ht="24.2" customHeight="1">
      <c r="A577" s="36"/>
      <c r="B577" s="37"/>
      <c r="C577" s="181" t="s">
        <v>966</v>
      </c>
      <c r="D577" s="181" t="s">
        <v>132</v>
      </c>
      <c r="E577" s="182" t="s">
        <v>967</v>
      </c>
      <c r="F577" s="183" t="s">
        <v>968</v>
      </c>
      <c r="G577" s="184" t="s">
        <v>162</v>
      </c>
      <c r="H577" s="185">
        <v>1.1970000000000001</v>
      </c>
      <c r="I577" s="186"/>
      <c r="J577" s="187">
        <f>ROUND(I577*H577,2)</f>
        <v>0</v>
      </c>
      <c r="K577" s="188"/>
      <c r="L577" s="41"/>
      <c r="M577" s="189" t="s">
        <v>19</v>
      </c>
      <c r="N577" s="190" t="s">
        <v>43</v>
      </c>
      <c r="O577" s="66"/>
      <c r="P577" s="191">
        <f>O577*H577</f>
        <v>0</v>
      </c>
      <c r="Q577" s="191">
        <v>0</v>
      </c>
      <c r="R577" s="191">
        <f>Q577*H577</f>
        <v>0</v>
      </c>
      <c r="S577" s="191">
        <v>0</v>
      </c>
      <c r="T577" s="192">
        <f>S577*H577</f>
        <v>0</v>
      </c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R577" s="193" t="s">
        <v>136</v>
      </c>
      <c r="AT577" s="193" t="s">
        <v>132</v>
      </c>
      <c r="AU577" s="193" t="s">
        <v>81</v>
      </c>
      <c r="AY577" s="19" t="s">
        <v>130</v>
      </c>
      <c r="BE577" s="194">
        <f>IF(N577="základní",J577,0)</f>
        <v>0</v>
      </c>
      <c r="BF577" s="194">
        <f>IF(N577="snížená",J577,0)</f>
        <v>0</v>
      </c>
      <c r="BG577" s="194">
        <f>IF(N577="zákl. přenesená",J577,0)</f>
        <v>0</v>
      </c>
      <c r="BH577" s="194">
        <f>IF(N577="sníž. přenesená",J577,0)</f>
        <v>0</v>
      </c>
      <c r="BI577" s="194">
        <f>IF(N577="nulová",J577,0)</f>
        <v>0</v>
      </c>
      <c r="BJ577" s="19" t="s">
        <v>79</v>
      </c>
      <c r="BK577" s="194">
        <f>ROUND(I577*H577,2)</f>
        <v>0</v>
      </c>
      <c r="BL577" s="19" t="s">
        <v>136</v>
      </c>
      <c r="BM577" s="193" t="s">
        <v>969</v>
      </c>
    </row>
    <row r="578" spans="1:65" s="2" customFormat="1" ht="11.25">
      <c r="A578" s="36"/>
      <c r="B578" s="37"/>
      <c r="C578" s="38"/>
      <c r="D578" s="195" t="s">
        <v>138</v>
      </c>
      <c r="E578" s="38"/>
      <c r="F578" s="196" t="s">
        <v>970</v>
      </c>
      <c r="G578" s="38"/>
      <c r="H578" s="38"/>
      <c r="I578" s="197"/>
      <c r="J578" s="38"/>
      <c r="K578" s="38"/>
      <c r="L578" s="41"/>
      <c r="M578" s="198"/>
      <c r="N578" s="199"/>
      <c r="O578" s="66"/>
      <c r="P578" s="66"/>
      <c r="Q578" s="66"/>
      <c r="R578" s="66"/>
      <c r="S578" s="66"/>
      <c r="T578" s="67"/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T578" s="19" t="s">
        <v>138</v>
      </c>
      <c r="AU578" s="19" t="s">
        <v>81</v>
      </c>
    </row>
    <row r="579" spans="1:65" s="13" customFormat="1" ht="11.25">
      <c r="B579" s="200"/>
      <c r="C579" s="201"/>
      <c r="D579" s="202" t="s">
        <v>140</v>
      </c>
      <c r="E579" s="203" t="s">
        <v>19</v>
      </c>
      <c r="F579" s="204" t="s">
        <v>587</v>
      </c>
      <c r="G579" s="201"/>
      <c r="H579" s="203" t="s">
        <v>19</v>
      </c>
      <c r="I579" s="205"/>
      <c r="J579" s="201"/>
      <c r="K579" s="201"/>
      <c r="L579" s="206"/>
      <c r="M579" s="207"/>
      <c r="N579" s="208"/>
      <c r="O579" s="208"/>
      <c r="P579" s="208"/>
      <c r="Q579" s="208"/>
      <c r="R579" s="208"/>
      <c r="S579" s="208"/>
      <c r="T579" s="209"/>
      <c r="AT579" s="210" t="s">
        <v>140</v>
      </c>
      <c r="AU579" s="210" t="s">
        <v>81</v>
      </c>
      <c r="AV579" s="13" t="s">
        <v>79</v>
      </c>
      <c r="AW579" s="13" t="s">
        <v>34</v>
      </c>
      <c r="AX579" s="13" t="s">
        <v>72</v>
      </c>
      <c r="AY579" s="210" t="s">
        <v>130</v>
      </c>
    </row>
    <row r="580" spans="1:65" s="13" customFormat="1" ht="11.25">
      <c r="B580" s="200"/>
      <c r="C580" s="201"/>
      <c r="D580" s="202" t="s">
        <v>140</v>
      </c>
      <c r="E580" s="203" t="s">
        <v>19</v>
      </c>
      <c r="F580" s="204" t="s">
        <v>802</v>
      </c>
      <c r="G580" s="201"/>
      <c r="H580" s="203" t="s">
        <v>19</v>
      </c>
      <c r="I580" s="205"/>
      <c r="J580" s="201"/>
      <c r="K580" s="201"/>
      <c r="L580" s="206"/>
      <c r="M580" s="207"/>
      <c r="N580" s="208"/>
      <c r="O580" s="208"/>
      <c r="P580" s="208"/>
      <c r="Q580" s="208"/>
      <c r="R580" s="208"/>
      <c r="S580" s="208"/>
      <c r="T580" s="209"/>
      <c r="AT580" s="210" t="s">
        <v>140</v>
      </c>
      <c r="AU580" s="210" t="s">
        <v>81</v>
      </c>
      <c r="AV580" s="13" t="s">
        <v>79</v>
      </c>
      <c r="AW580" s="13" t="s">
        <v>34</v>
      </c>
      <c r="AX580" s="13" t="s">
        <v>72</v>
      </c>
      <c r="AY580" s="210" t="s">
        <v>130</v>
      </c>
    </row>
    <row r="581" spans="1:65" s="14" customFormat="1" ht="11.25">
      <c r="B581" s="211"/>
      <c r="C581" s="212"/>
      <c r="D581" s="202" t="s">
        <v>140</v>
      </c>
      <c r="E581" s="213" t="s">
        <v>19</v>
      </c>
      <c r="F581" s="214" t="s">
        <v>971</v>
      </c>
      <c r="G581" s="212"/>
      <c r="H581" s="215">
        <v>0.68</v>
      </c>
      <c r="I581" s="216"/>
      <c r="J581" s="212"/>
      <c r="K581" s="212"/>
      <c r="L581" s="217"/>
      <c r="M581" s="218"/>
      <c r="N581" s="219"/>
      <c r="O581" s="219"/>
      <c r="P581" s="219"/>
      <c r="Q581" s="219"/>
      <c r="R581" s="219"/>
      <c r="S581" s="219"/>
      <c r="T581" s="220"/>
      <c r="AT581" s="221" t="s">
        <v>140</v>
      </c>
      <c r="AU581" s="221" t="s">
        <v>81</v>
      </c>
      <c r="AV581" s="14" t="s">
        <v>81</v>
      </c>
      <c r="AW581" s="14" t="s">
        <v>34</v>
      </c>
      <c r="AX581" s="14" t="s">
        <v>72</v>
      </c>
      <c r="AY581" s="221" t="s">
        <v>130</v>
      </c>
    </row>
    <row r="582" spans="1:65" s="13" customFormat="1" ht="11.25">
      <c r="B582" s="200"/>
      <c r="C582" s="201"/>
      <c r="D582" s="202" t="s">
        <v>140</v>
      </c>
      <c r="E582" s="203" t="s">
        <v>19</v>
      </c>
      <c r="F582" s="204" t="s">
        <v>804</v>
      </c>
      <c r="G582" s="201"/>
      <c r="H582" s="203" t="s">
        <v>19</v>
      </c>
      <c r="I582" s="205"/>
      <c r="J582" s="201"/>
      <c r="K582" s="201"/>
      <c r="L582" s="206"/>
      <c r="M582" s="207"/>
      <c r="N582" s="208"/>
      <c r="O582" s="208"/>
      <c r="P582" s="208"/>
      <c r="Q582" s="208"/>
      <c r="R582" s="208"/>
      <c r="S582" s="208"/>
      <c r="T582" s="209"/>
      <c r="AT582" s="210" t="s">
        <v>140</v>
      </c>
      <c r="AU582" s="210" t="s">
        <v>81</v>
      </c>
      <c r="AV582" s="13" t="s">
        <v>79</v>
      </c>
      <c r="AW582" s="13" t="s">
        <v>34</v>
      </c>
      <c r="AX582" s="13" t="s">
        <v>72</v>
      </c>
      <c r="AY582" s="210" t="s">
        <v>130</v>
      </c>
    </row>
    <row r="583" spans="1:65" s="14" customFormat="1" ht="11.25">
      <c r="B583" s="211"/>
      <c r="C583" s="212"/>
      <c r="D583" s="202" t="s">
        <v>140</v>
      </c>
      <c r="E583" s="213" t="s">
        <v>19</v>
      </c>
      <c r="F583" s="214" t="s">
        <v>972</v>
      </c>
      <c r="G583" s="212"/>
      <c r="H583" s="215">
        <v>0.219</v>
      </c>
      <c r="I583" s="216"/>
      <c r="J583" s="212"/>
      <c r="K583" s="212"/>
      <c r="L583" s="217"/>
      <c r="M583" s="218"/>
      <c r="N583" s="219"/>
      <c r="O583" s="219"/>
      <c r="P583" s="219"/>
      <c r="Q583" s="219"/>
      <c r="R583" s="219"/>
      <c r="S583" s="219"/>
      <c r="T583" s="220"/>
      <c r="AT583" s="221" t="s">
        <v>140</v>
      </c>
      <c r="AU583" s="221" t="s">
        <v>81</v>
      </c>
      <c r="AV583" s="14" t="s">
        <v>81</v>
      </c>
      <c r="AW583" s="14" t="s">
        <v>34</v>
      </c>
      <c r="AX583" s="14" t="s">
        <v>72</v>
      </c>
      <c r="AY583" s="221" t="s">
        <v>130</v>
      </c>
    </row>
    <row r="584" spans="1:65" s="14" customFormat="1" ht="11.25">
      <c r="B584" s="211"/>
      <c r="C584" s="212"/>
      <c r="D584" s="202" t="s">
        <v>140</v>
      </c>
      <c r="E584" s="213" t="s">
        <v>19</v>
      </c>
      <c r="F584" s="214" t="s">
        <v>973</v>
      </c>
      <c r="G584" s="212"/>
      <c r="H584" s="215">
        <v>0.29799999999999999</v>
      </c>
      <c r="I584" s="216"/>
      <c r="J584" s="212"/>
      <c r="K584" s="212"/>
      <c r="L584" s="217"/>
      <c r="M584" s="218"/>
      <c r="N584" s="219"/>
      <c r="O584" s="219"/>
      <c r="P584" s="219"/>
      <c r="Q584" s="219"/>
      <c r="R584" s="219"/>
      <c r="S584" s="219"/>
      <c r="T584" s="220"/>
      <c r="AT584" s="221" t="s">
        <v>140</v>
      </c>
      <c r="AU584" s="221" t="s">
        <v>81</v>
      </c>
      <c r="AV584" s="14" t="s">
        <v>81</v>
      </c>
      <c r="AW584" s="14" t="s">
        <v>34</v>
      </c>
      <c r="AX584" s="14" t="s">
        <v>72</v>
      </c>
      <c r="AY584" s="221" t="s">
        <v>130</v>
      </c>
    </row>
    <row r="585" spans="1:65" s="15" customFormat="1" ht="11.25">
      <c r="B585" s="222"/>
      <c r="C585" s="223"/>
      <c r="D585" s="202" t="s">
        <v>140</v>
      </c>
      <c r="E585" s="224" t="s">
        <v>19</v>
      </c>
      <c r="F585" s="225" t="s">
        <v>144</v>
      </c>
      <c r="G585" s="223"/>
      <c r="H585" s="226">
        <v>1.1970000000000001</v>
      </c>
      <c r="I585" s="227"/>
      <c r="J585" s="223"/>
      <c r="K585" s="223"/>
      <c r="L585" s="228"/>
      <c r="M585" s="229"/>
      <c r="N585" s="230"/>
      <c r="O585" s="230"/>
      <c r="P585" s="230"/>
      <c r="Q585" s="230"/>
      <c r="R585" s="230"/>
      <c r="S585" s="230"/>
      <c r="T585" s="231"/>
      <c r="AT585" s="232" t="s">
        <v>140</v>
      </c>
      <c r="AU585" s="232" t="s">
        <v>81</v>
      </c>
      <c r="AV585" s="15" t="s">
        <v>136</v>
      </c>
      <c r="AW585" s="15" t="s">
        <v>34</v>
      </c>
      <c r="AX585" s="15" t="s">
        <v>79</v>
      </c>
      <c r="AY585" s="232" t="s">
        <v>130</v>
      </c>
    </row>
    <row r="586" spans="1:65" s="2" customFormat="1" ht="24.2" customHeight="1">
      <c r="A586" s="36"/>
      <c r="B586" s="37"/>
      <c r="C586" s="181" t="s">
        <v>974</v>
      </c>
      <c r="D586" s="181" t="s">
        <v>132</v>
      </c>
      <c r="E586" s="182" t="s">
        <v>975</v>
      </c>
      <c r="F586" s="183" t="s">
        <v>976</v>
      </c>
      <c r="G586" s="184" t="s">
        <v>162</v>
      </c>
      <c r="H586" s="185">
        <v>6.44</v>
      </c>
      <c r="I586" s="186"/>
      <c r="J586" s="187">
        <f>ROUND(I586*H586,2)</f>
        <v>0</v>
      </c>
      <c r="K586" s="188"/>
      <c r="L586" s="41"/>
      <c r="M586" s="189" t="s">
        <v>19</v>
      </c>
      <c r="N586" s="190" t="s">
        <v>43</v>
      </c>
      <c r="O586" s="66"/>
      <c r="P586" s="191">
        <f>O586*H586</f>
        <v>0</v>
      </c>
      <c r="Q586" s="191">
        <v>2.4340799999999998</v>
      </c>
      <c r="R586" s="191">
        <f>Q586*H586</f>
        <v>15.675475199999999</v>
      </c>
      <c r="S586" s="191">
        <v>0</v>
      </c>
      <c r="T586" s="192">
        <f>S586*H586</f>
        <v>0</v>
      </c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R586" s="193" t="s">
        <v>136</v>
      </c>
      <c r="AT586" s="193" t="s">
        <v>132</v>
      </c>
      <c r="AU586" s="193" t="s">
        <v>81</v>
      </c>
      <c r="AY586" s="19" t="s">
        <v>130</v>
      </c>
      <c r="BE586" s="194">
        <f>IF(N586="základní",J586,0)</f>
        <v>0</v>
      </c>
      <c r="BF586" s="194">
        <f>IF(N586="snížená",J586,0)</f>
        <v>0</v>
      </c>
      <c r="BG586" s="194">
        <f>IF(N586="zákl. přenesená",J586,0)</f>
        <v>0</v>
      </c>
      <c r="BH586" s="194">
        <f>IF(N586="sníž. přenesená",J586,0)</f>
        <v>0</v>
      </c>
      <c r="BI586" s="194">
        <f>IF(N586="nulová",J586,0)</f>
        <v>0</v>
      </c>
      <c r="BJ586" s="19" t="s">
        <v>79</v>
      </c>
      <c r="BK586" s="194">
        <f>ROUND(I586*H586,2)</f>
        <v>0</v>
      </c>
      <c r="BL586" s="19" t="s">
        <v>136</v>
      </c>
      <c r="BM586" s="193" t="s">
        <v>977</v>
      </c>
    </row>
    <row r="587" spans="1:65" s="2" customFormat="1" ht="11.25">
      <c r="A587" s="36"/>
      <c r="B587" s="37"/>
      <c r="C587" s="38"/>
      <c r="D587" s="195" t="s">
        <v>138</v>
      </c>
      <c r="E587" s="38"/>
      <c r="F587" s="196" t="s">
        <v>978</v>
      </c>
      <c r="G587" s="38"/>
      <c r="H587" s="38"/>
      <c r="I587" s="197"/>
      <c r="J587" s="38"/>
      <c r="K587" s="38"/>
      <c r="L587" s="41"/>
      <c r="M587" s="198"/>
      <c r="N587" s="199"/>
      <c r="O587" s="66"/>
      <c r="P587" s="66"/>
      <c r="Q587" s="66"/>
      <c r="R587" s="66"/>
      <c r="S587" s="66"/>
      <c r="T587" s="67"/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T587" s="19" t="s">
        <v>138</v>
      </c>
      <c r="AU587" s="19" t="s">
        <v>81</v>
      </c>
    </row>
    <row r="588" spans="1:65" s="13" customFormat="1" ht="11.25">
      <c r="B588" s="200"/>
      <c r="C588" s="201"/>
      <c r="D588" s="202" t="s">
        <v>140</v>
      </c>
      <c r="E588" s="203" t="s">
        <v>19</v>
      </c>
      <c r="F588" s="204" t="s">
        <v>844</v>
      </c>
      <c r="G588" s="201"/>
      <c r="H588" s="203" t="s">
        <v>19</v>
      </c>
      <c r="I588" s="205"/>
      <c r="J588" s="201"/>
      <c r="K588" s="201"/>
      <c r="L588" s="206"/>
      <c r="M588" s="207"/>
      <c r="N588" s="208"/>
      <c r="O588" s="208"/>
      <c r="P588" s="208"/>
      <c r="Q588" s="208"/>
      <c r="R588" s="208"/>
      <c r="S588" s="208"/>
      <c r="T588" s="209"/>
      <c r="AT588" s="210" t="s">
        <v>140</v>
      </c>
      <c r="AU588" s="210" t="s">
        <v>81</v>
      </c>
      <c r="AV588" s="13" t="s">
        <v>79</v>
      </c>
      <c r="AW588" s="13" t="s">
        <v>34</v>
      </c>
      <c r="AX588" s="13" t="s">
        <v>72</v>
      </c>
      <c r="AY588" s="210" t="s">
        <v>130</v>
      </c>
    </row>
    <row r="589" spans="1:65" s="13" customFormat="1" ht="11.25">
      <c r="B589" s="200"/>
      <c r="C589" s="201"/>
      <c r="D589" s="202" t="s">
        <v>140</v>
      </c>
      <c r="E589" s="203" t="s">
        <v>19</v>
      </c>
      <c r="F589" s="204" t="s">
        <v>979</v>
      </c>
      <c r="G589" s="201"/>
      <c r="H589" s="203" t="s">
        <v>19</v>
      </c>
      <c r="I589" s="205"/>
      <c r="J589" s="201"/>
      <c r="K589" s="201"/>
      <c r="L589" s="206"/>
      <c r="M589" s="207"/>
      <c r="N589" s="208"/>
      <c r="O589" s="208"/>
      <c r="P589" s="208"/>
      <c r="Q589" s="208"/>
      <c r="R589" s="208"/>
      <c r="S589" s="208"/>
      <c r="T589" s="209"/>
      <c r="AT589" s="210" t="s">
        <v>140</v>
      </c>
      <c r="AU589" s="210" t="s">
        <v>81</v>
      </c>
      <c r="AV589" s="13" t="s">
        <v>79</v>
      </c>
      <c r="AW589" s="13" t="s">
        <v>34</v>
      </c>
      <c r="AX589" s="13" t="s">
        <v>72</v>
      </c>
      <c r="AY589" s="210" t="s">
        <v>130</v>
      </c>
    </row>
    <row r="590" spans="1:65" s="14" customFormat="1" ht="11.25">
      <c r="B590" s="211"/>
      <c r="C590" s="212"/>
      <c r="D590" s="202" t="s">
        <v>140</v>
      </c>
      <c r="E590" s="213" t="s">
        <v>19</v>
      </c>
      <c r="F590" s="214" t="s">
        <v>980</v>
      </c>
      <c r="G590" s="212"/>
      <c r="H590" s="215">
        <v>6.44</v>
      </c>
      <c r="I590" s="216"/>
      <c r="J590" s="212"/>
      <c r="K590" s="212"/>
      <c r="L590" s="217"/>
      <c r="M590" s="218"/>
      <c r="N590" s="219"/>
      <c r="O590" s="219"/>
      <c r="P590" s="219"/>
      <c r="Q590" s="219"/>
      <c r="R590" s="219"/>
      <c r="S590" s="219"/>
      <c r="T590" s="220"/>
      <c r="AT590" s="221" t="s">
        <v>140</v>
      </c>
      <c r="AU590" s="221" t="s">
        <v>81</v>
      </c>
      <c r="AV590" s="14" t="s">
        <v>81</v>
      </c>
      <c r="AW590" s="14" t="s">
        <v>34</v>
      </c>
      <c r="AX590" s="14" t="s">
        <v>72</v>
      </c>
      <c r="AY590" s="221" t="s">
        <v>130</v>
      </c>
    </row>
    <row r="591" spans="1:65" s="15" customFormat="1" ht="11.25">
      <c r="B591" s="222"/>
      <c r="C591" s="223"/>
      <c r="D591" s="202" t="s">
        <v>140</v>
      </c>
      <c r="E591" s="224" t="s">
        <v>19</v>
      </c>
      <c r="F591" s="225" t="s">
        <v>144</v>
      </c>
      <c r="G591" s="223"/>
      <c r="H591" s="226">
        <v>6.44</v>
      </c>
      <c r="I591" s="227"/>
      <c r="J591" s="223"/>
      <c r="K591" s="223"/>
      <c r="L591" s="228"/>
      <c r="M591" s="229"/>
      <c r="N591" s="230"/>
      <c r="O591" s="230"/>
      <c r="P591" s="230"/>
      <c r="Q591" s="230"/>
      <c r="R591" s="230"/>
      <c r="S591" s="230"/>
      <c r="T591" s="231"/>
      <c r="AT591" s="232" t="s">
        <v>140</v>
      </c>
      <c r="AU591" s="232" t="s">
        <v>81</v>
      </c>
      <c r="AV591" s="15" t="s">
        <v>136</v>
      </c>
      <c r="AW591" s="15" t="s">
        <v>34</v>
      </c>
      <c r="AX591" s="15" t="s">
        <v>79</v>
      </c>
      <c r="AY591" s="232" t="s">
        <v>130</v>
      </c>
    </row>
    <row r="592" spans="1:65" s="2" customFormat="1" ht="24.2" customHeight="1">
      <c r="A592" s="36"/>
      <c r="B592" s="37"/>
      <c r="C592" s="181" t="s">
        <v>981</v>
      </c>
      <c r="D592" s="181" t="s">
        <v>132</v>
      </c>
      <c r="E592" s="182" t="s">
        <v>982</v>
      </c>
      <c r="F592" s="183" t="s">
        <v>983</v>
      </c>
      <c r="G592" s="184" t="s">
        <v>154</v>
      </c>
      <c r="H592" s="185">
        <v>7.0839999999999996</v>
      </c>
      <c r="I592" s="186"/>
      <c r="J592" s="187">
        <f>ROUND(I592*H592,2)</f>
        <v>0</v>
      </c>
      <c r="K592" s="188"/>
      <c r="L592" s="41"/>
      <c r="M592" s="189" t="s">
        <v>19</v>
      </c>
      <c r="N592" s="190" t="s">
        <v>43</v>
      </c>
      <c r="O592" s="66"/>
      <c r="P592" s="191">
        <f>O592*H592</f>
        <v>0</v>
      </c>
      <c r="Q592" s="191">
        <v>0</v>
      </c>
      <c r="R592" s="191">
        <f>Q592*H592</f>
        <v>0</v>
      </c>
      <c r="S592" s="191">
        <v>0</v>
      </c>
      <c r="T592" s="192">
        <f>S592*H592</f>
        <v>0</v>
      </c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R592" s="193" t="s">
        <v>136</v>
      </c>
      <c r="AT592" s="193" t="s">
        <v>132</v>
      </c>
      <c r="AU592" s="193" t="s">
        <v>81</v>
      </c>
      <c r="AY592" s="19" t="s">
        <v>130</v>
      </c>
      <c r="BE592" s="194">
        <f>IF(N592="základní",J592,0)</f>
        <v>0</v>
      </c>
      <c r="BF592" s="194">
        <f>IF(N592="snížená",J592,0)</f>
        <v>0</v>
      </c>
      <c r="BG592" s="194">
        <f>IF(N592="zákl. přenesená",J592,0)</f>
        <v>0</v>
      </c>
      <c r="BH592" s="194">
        <f>IF(N592="sníž. přenesená",J592,0)</f>
        <v>0</v>
      </c>
      <c r="BI592" s="194">
        <f>IF(N592="nulová",J592,0)</f>
        <v>0</v>
      </c>
      <c r="BJ592" s="19" t="s">
        <v>79</v>
      </c>
      <c r="BK592" s="194">
        <f>ROUND(I592*H592,2)</f>
        <v>0</v>
      </c>
      <c r="BL592" s="19" t="s">
        <v>136</v>
      </c>
      <c r="BM592" s="193" t="s">
        <v>984</v>
      </c>
    </row>
    <row r="593" spans="1:65" s="2" customFormat="1" ht="11.25">
      <c r="A593" s="36"/>
      <c r="B593" s="37"/>
      <c r="C593" s="38"/>
      <c r="D593" s="195" t="s">
        <v>138</v>
      </c>
      <c r="E593" s="38"/>
      <c r="F593" s="196" t="s">
        <v>985</v>
      </c>
      <c r="G593" s="38"/>
      <c r="H593" s="38"/>
      <c r="I593" s="197"/>
      <c r="J593" s="38"/>
      <c r="K593" s="38"/>
      <c r="L593" s="41"/>
      <c r="M593" s="198"/>
      <c r="N593" s="199"/>
      <c r="O593" s="66"/>
      <c r="P593" s="66"/>
      <c r="Q593" s="66"/>
      <c r="R593" s="66"/>
      <c r="S593" s="66"/>
      <c r="T593" s="67"/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T593" s="19" t="s">
        <v>138</v>
      </c>
      <c r="AU593" s="19" t="s">
        <v>81</v>
      </c>
    </row>
    <row r="594" spans="1:65" s="13" customFormat="1" ht="11.25">
      <c r="B594" s="200"/>
      <c r="C594" s="201"/>
      <c r="D594" s="202" t="s">
        <v>140</v>
      </c>
      <c r="E594" s="203" t="s">
        <v>19</v>
      </c>
      <c r="F594" s="204" t="s">
        <v>844</v>
      </c>
      <c r="G594" s="201"/>
      <c r="H594" s="203" t="s">
        <v>19</v>
      </c>
      <c r="I594" s="205"/>
      <c r="J594" s="201"/>
      <c r="K594" s="201"/>
      <c r="L594" s="206"/>
      <c r="M594" s="207"/>
      <c r="N594" s="208"/>
      <c r="O594" s="208"/>
      <c r="P594" s="208"/>
      <c r="Q594" s="208"/>
      <c r="R594" s="208"/>
      <c r="S594" s="208"/>
      <c r="T594" s="209"/>
      <c r="AT594" s="210" t="s">
        <v>140</v>
      </c>
      <c r="AU594" s="210" t="s">
        <v>81</v>
      </c>
      <c r="AV594" s="13" t="s">
        <v>79</v>
      </c>
      <c r="AW594" s="13" t="s">
        <v>34</v>
      </c>
      <c r="AX594" s="13" t="s">
        <v>72</v>
      </c>
      <c r="AY594" s="210" t="s">
        <v>130</v>
      </c>
    </row>
    <row r="595" spans="1:65" s="13" customFormat="1" ht="11.25">
      <c r="B595" s="200"/>
      <c r="C595" s="201"/>
      <c r="D595" s="202" t="s">
        <v>140</v>
      </c>
      <c r="E595" s="203" t="s">
        <v>19</v>
      </c>
      <c r="F595" s="204" t="s">
        <v>979</v>
      </c>
      <c r="G595" s="201"/>
      <c r="H595" s="203" t="s">
        <v>19</v>
      </c>
      <c r="I595" s="205"/>
      <c r="J595" s="201"/>
      <c r="K595" s="201"/>
      <c r="L595" s="206"/>
      <c r="M595" s="207"/>
      <c r="N595" s="208"/>
      <c r="O595" s="208"/>
      <c r="P595" s="208"/>
      <c r="Q595" s="208"/>
      <c r="R595" s="208"/>
      <c r="S595" s="208"/>
      <c r="T595" s="209"/>
      <c r="AT595" s="210" t="s">
        <v>140</v>
      </c>
      <c r="AU595" s="210" t="s">
        <v>81</v>
      </c>
      <c r="AV595" s="13" t="s">
        <v>79</v>
      </c>
      <c r="AW595" s="13" t="s">
        <v>34</v>
      </c>
      <c r="AX595" s="13" t="s">
        <v>72</v>
      </c>
      <c r="AY595" s="210" t="s">
        <v>130</v>
      </c>
    </row>
    <row r="596" spans="1:65" s="14" customFormat="1" ht="11.25">
      <c r="B596" s="211"/>
      <c r="C596" s="212"/>
      <c r="D596" s="202" t="s">
        <v>140</v>
      </c>
      <c r="E596" s="213" t="s">
        <v>19</v>
      </c>
      <c r="F596" s="214" t="s">
        <v>986</v>
      </c>
      <c r="G596" s="212"/>
      <c r="H596" s="215">
        <v>7.0839999999999996</v>
      </c>
      <c r="I596" s="216"/>
      <c r="J596" s="212"/>
      <c r="K596" s="212"/>
      <c r="L596" s="217"/>
      <c r="M596" s="218"/>
      <c r="N596" s="219"/>
      <c r="O596" s="219"/>
      <c r="P596" s="219"/>
      <c r="Q596" s="219"/>
      <c r="R596" s="219"/>
      <c r="S596" s="219"/>
      <c r="T596" s="220"/>
      <c r="AT596" s="221" t="s">
        <v>140</v>
      </c>
      <c r="AU596" s="221" t="s">
        <v>81</v>
      </c>
      <c r="AV596" s="14" t="s">
        <v>81</v>
      </c>
      <c r="AW596" s="14" t="s">
        <v>34</v>
      </c>
      <c r="AX596" s="14" t="s">
        <v>72</v>
      </c>
      <c r="AY596" s="221" t="s">
        <v>130</v>
      </c>
    </row>
    <row r="597" spans="1:65" s="15" customFormat="1" ht="11.25">
      <c r="B597" s="222"/>
      <c r="C597" s="223"/>
      <c r="D597" s="202" t="s">
        <v>140</v>
      </c>
      <c r="E597" s="224" t="s">
        <v>19</v>
      </c>
      <c r="F597" s="225" t="s">
        <v>144</v>
      </c>
      <c r="G597" s="223"/>
      <c r="H597" s="226">
        <v>7.0839999999999996</v>
      </c>
      <c r="I597" s="227"/>
      <c r="J597" s="223"/>
      <c r="K597" s="223"/>
      <c r="L597" s="228"/>
      <c r="M597" s="229"/>
      <c r="N597" s="230"/>
      <c r="O597" s="230"/>
      <c r="P597" s="230"/>
      <c r="Q597" s="230"/>
      <c r="R597" s="230"/>
      <c r="S597" s="230"/>
      <c r="T597" s="231"/>
      <c r="AT597" s="232" t="s">
        <v>140</v>
      </c>
      <c r="AU597" s="232" t="s">
        <v>81</v>
      </c>
      <c r="AV597" s="15" t="s">
        <v>136</v>
      </c>
      <c r="AW597" s="15" t="s">
        <v>34</v>
      </c>
      <c r="AX597" s="15" t="s">
        <v>79</v>
      </c>
      <c r="AY597" s="232" t="s">
        <v>130</v>
      </c>
    </row>
    <row r="598" spans="1:65" s="2" customFormat="1" ht="24.2" customHeight="1">
      <c r="A598" s="36"/>
      <c r="B598" s="37"/>
      <c r="C598" s="181" t="s">
        <v>987</v>
      </c>
      <c r="D598" s="181" t="s">
        <v>132</v>
      </c>
      <c r="E598" s="182" t="s">
        <v>424</v>
      </c>
      <c r="F598" s="183" t="s">
        <v>425</v>
      </c>
      <c r="G598" s="184" t="s">
        <v>162</v>
      </c>
      <c r="H598" s="185">
        <v>17.292000000000002</v>
      </c>
      <c r="I598" s="186"/>
      <c r="J598" s="187">
        <f>ROUND(I598*H598,2)</f>
        <v>0</v>
      </c>
      <c r="K598" s="188"/>
      <c r="L598" s="41"/>
      <c r="M598" s="189" t="s">
        <v>19</v>
      </c>
      <c r="N598" s="190" t="s">
        <v>43</v>
      </c>
      <c r="O598" s="66"/>
      <c r="P598" s="191">
        <f>O598*H598</f>
        <v>0</v>
      </c>
      <c r="Q598" s="191">
        <v>1.9967999999999999</v>
      </c>
      <c r="R598" s="191">
        <f>Q598*H598</f>
        <v>34.528665600000004</v>
      </c>
      <c r="S598" s="191">
        <v>0</v>
      </c>
      <c r="T598" s="192">
        <f>S598*H598</f>
        <v>0</v>
      </c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R598" s="193" t="s">
        <v>136</v>
      </c>
      <c r="AT598" s="193" t="s">
        <v>132</v>
      </c>
      <c r="AU598" s="193" t="s">
        <v>81</v>
      </c>
      <c r="AY598" s="19" t="s">
        <v>130</v>
      </c>
      <c r="BE598" s="194">
        <f>IF(N598="základní",J598,0)</f>
        <v>0</v>
      </c>
      <c r="BF598" s="194">
        <f>IF(N598="snížená",J598,0)</f>
        <v>0</v>
      </c>
      <c r="BG598" s="194">
        <f>IF(N598="zákl. přenesená",J598,0)</f>
        <v>0</v>
      </c>
      <c r="BH598" s="194">
        <f>IF(N598="sníž. přenesená",J598,0)</f>
        <v>0</v>
      </c>
      <c r="BI598" s="194">
        <f>IF(N598="nulová",J598,0)</f>
        <v>0</v>
      </c>
      <c r="BJ598" s="19" t="s">
        <v>79</v>
      </c>
      <c r="BK598" s="194">
        <f>ROUND(I598*H598,2)</f>
        <v>0</v>
      </c>
      <c r="BL598" s="19" t="s">
        <v>136</v>
      </c>
      <c r="BM598" s="193" t="s">
        <v>988</v>
      </c>
    </row>
    <row r="599" spans="1:65" s="2" customFormat="1" ht="11.25">
      <c r="A599" s="36"/>
      <c r="B599" s="37"/>
      <c r="C599" s="38"/>
      <c r="D599" s="195" t="s">
        <v>138</v>
      </c>
      <c r="E599" s="38"/>
      <c r="F599" s="196" t="s">
        <v>427</v>
      </c>
      <c r="G599" s="38"/>
      <c r="H599" s="38"/>
      <c r="I599" s="197"/>
      <c r="J599" s="38"/>
      <c r="K599" s="38"/>
      <c r="L599" s="41"/>
      <c r="M599" s="198"/>
      <c r="N599" s="199"/>
      <c r="O599" s="66"/>
      <c r="P599" s="66"/>
      <c r="Q599" s="66"/>
      <c r="R599" s="66"/>
      <c r="S599" s="66"/>
      <c r="T599" s="67"/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T599" s="19" t="s">
        <v>138</v>
      </c>
      <c r="AU599" s="19" t="s">
        <v>81</v>
      </c>
    </row>
    <row r="600" spans="1:65" s="13" customFormat="1" ht="11.25">
      <c r="B600" s="200"/>
      <c r="C600" s="201"/>
      <c r="D600" s="202" t="s">
        <v>140</v>
      </c>
      <c r="E600" s="203" t="s">
        <v>19</v>
      </c>
      <c r="F600" s="204" t="s">
        <v>844</v>
      </c>
      <c r="G600" s="201"/>
      <c r="H600" s="203" t="s">
        <v>19</v>
      </c>
      <c r="I600" s="205"/>
      <c r="J600" s="201"/>
      <c r="K600" s="201"/>
      <c r="L600" s="206"/>
      <c r="M600" s="207"/>
      <c r="N600" s="208"/>
      <c r="O600" s="208"/>
      <c r="P600" s="208"/>
      <c r="Q600" s="208"/>
      <c r="R600" s="208"/>
      <c r="S600" s="208"/>
      <c r="T600" s="209"/>
      <c r="AT600" s="210" t="s">
        <v>140</v>
      </c>
      <c r="AU600" s="210" t="s">
        <v>81</v>
      </c>
      <c r="AV600" s="13" t="s">
        <v>79</v>
      </c>
      <c r="AW600" s="13" t="s">
        <v>34</v>
      </c>
      <c r="AX600" s="13" t="s">
        <v>72</v>
      </c>
      <c r="AY600" s="210" t="s">
        <v>130</v>
      </c>
    </row>
    <row r="601" spans="1:65" s="13" customFormat="1" ht="11.25">
      <c r="B601" s="200"/>
      <c r="C601" s="201"/>
      <c r="D601" s="202" t="s">
        <v>140</v>
      </c>
      <c r="E601" s="203" t="s">
        <v>19</v>
      </c>
      <c r="F601" s="204" t="s">
        <v>804</v>
      </c>
      <c r="G601" s="201"/>
      <c r="H601" s="203" t="s">
        <v>19</v>
      </c>
      <c r="I601" s="205"/>
      <c r="J601" s="201"/>
      <c r="K601" s="201"/>
      <c r="L601" s="206"/>
      <c r="M601" s="207"/>
      <c r="N601" s="208"/>
      <c r="O601" s="208"/>
      <c r="P601" s="208"/>
      <c r="Q601" s="208"/>
      <c r="R601" s="208"/>
      <c r="S601" s="208"/>
      <c r="T601" s="209"/>
      <c r="AT601" s="210" t="s">
        <v>140</v>
      </c>
      <c r="AU601" s="210" t="s">
        <v>81</v>
      </c>
      <c r="AV601" s="13" t="s">
        <v>79</v>
      </c>
      <c r="AW601" s="13" t="s">
        <v>34</v>
      </c>
      <c r="AX601" s="13" t="s">
        <v>72</v>
      </c>
      <c r="AY601" s="210" t="s">
        <v>130</v>
      </c>
    </row>
    <row r="602" spans="1:65" s="14" customFormat="1" ht="11.25">
      <c r="B602" s="211"/>
      <c r="C602" s="212"/>
      <c r="D602" s="202" t="s">
        <v>140</v>
      </c>
      <c r="E602" s="213" t="s">
        <v>19</v>
      </c>
      <c r="F602" s="214" t="s">
        <v>989</v>
      </c>
      <c r="G602" s="212"/>
      <c r="H602" s="215">
        <v>17.292000000000002</v>
      </c>
      <c r="I602" s="216"/>
      <c r="J602" s="212"/>
      <c r="K602" s="212"/>
      <c r="L602" s="217"/>
      <c r="M602" s="218"/>
      <c r="N602" s="219"/>
      <c r="O602" s="219"/>
      <c r="P602" s="219"/>
      <c r="Q602" s="219"/>
      <c r="R602" s="219"/>
      <c r="S602" s="219"/>
      <c r="T602" s="220"/>
      <c r="AT602" s="221" t="s">
        <v>140</v>
      </c>
      <c r="AU602" s="221" t="s">
        <v>81</v>
      </c>
      <c r="AV602" s="14" t="s">
        <v>81</v>
      </c>
      <c r="AW602" s="14" t="s">
        <v>34</v>
      </c>
      <c r="AX602" s="14" t="s">
        <v>72</v>
      </c>
      <c r="AY602" s="221" t="s">
        <v>130</v>
      </c>
    </row>
    <row r="603" spans="1:65" s="15" customFormat="1" ht="11.25">
      <c r="B603" s="222"/>
      <c r="C603" s="223"/>
      <c r="D603" s="202" t="s">
        <v>140</v>
      </c>
      <c r="E603" s="224" t="s">
        <v>19</v>
      </c>
      <c r="F603" s="225" t="s">
        <v>144</v>
      </c>
      <c r="G603" s="223"/>
      <c r="H603" s="226">
        <v>17.292000000000002</v>
      </c>
      <c r="I603" s="227"/>
      <c r="J603" s="223"/>
      <c r="K603" s="223"/>
      <c r="L603" s="228"/>
      <c r="M603" s="229"/>
      <c r="N603" s="230"/>
      <c r="O603" s="230"/>
      <c r="P603" s="230"/>
      <c r="Q603" s="230"/>
      <c r="R603" s="230"/>
      <c r="S603" s="230"/>
      <c r="T603" s="231"/>
      <c r="AT603" s="232" t="s">
        <v>140</v>
      </c>
      <c r="AU603" s="232" t="s">
        <v>81</v>
      </c>
      <c r="AV603" s="15" t="s">
        <v>136</v>
      </c>
      <c r="AW603" s="15" t="s">
        <v>34</v>
      </c>
      <c r="AX603" s="15" t="s">
        <v>79</v>
      </c>
      <c r="AY603" s="232" t="s">
        <v>130</v>
      </c>
    </row>
    <row r="604" spans="1:65" s="2" customFormat="1" ht="16.5" customHeight="1">
      <c r="A604" s="36"/>
      <c r="B604" s="37"/>
      <c r="C604" s="181" t="s">
        <v>990</v>
      </c>
      <c r="D604" s="181" t="s">
        <v>132</v>
      </c>
      <c r="E604" s="182" t="s">
        <v>431</v>
      </c>
      <c r="F604" s="183" t="s">
        <v>432</v>
      </c>
      <c r="G604" s="184" t="s">
        <v>154</v>
      </c>
      <c r="H604" s="185">
        <v>28.82</v>
      </c>
      <c r="I604" s="186"/>
      <c r="J604" s="187">
        <f>ROUND(I604*H604,2)</f>
        <v>0</v>
      </c>
      <c r="K604" s="188"/>
      <c r="L604" s="41"/>
      <c r="M604" s="189" t="s">
        <v>19</v>
      </c>
      <c r="N604" s="190" t="s">
        <v>43</v>
      </c>
      <c r="O604" s="66"/>
      <c r="P604" s="191">
        <f>O604*H604</f>
        <v>0</v>
      </c>
      <c r="Q604" s="191">
        <v>0</v>
      </c>
      <c r="R604" s="191">
        <f>Q604*H604</f>
        <v>0</v>
      </c>
      <c r="S604" s="191">
        <v>0</v>
      </c>
      <c r="T604" s="192">
        <f>S604*H604</f>
        <v>0</v>
      </c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R604" s="193" t="s">
        <v>136</v>
      </c>
      <c r="AT604" s="193" t="s">
        <v>132</v>
      </c>
      <c r="AU604" s="193" t="s">
        <v>81</v>
      </c>
      <c r="AY604" s="19" t="s">
        <v>130</v>
      </c>
      <c r="BE604" s="194">
        <f>IF(N604="základní",J604,0)</f>
        <v>0</v>
      </c>
      <c r="BF604" s="194">
        <f>IF(N604="snížená",J604,0)</f>
        <v>0</v>
      </c>
      <c r="BG604" s="194">
        <f>IF(N604="zákl. přenesená",J604,0)</f>
        <v>0</v>
      </c>
      <c r="BH604" s="194">
        <f>IF(N604="sníž. přenesená",J604,0)</f>
        <v>0</v>
      </c>
      <c r="BI604" s="194">
        <f>IF(N604="nulová",J604,0)</f>
        <v>0</v>
      </c>
      <c r="BJ604" s="19" t="s">
        <v>79</v>
      </c>
      <c r="BK604" s="194">
        <f>ROUND(I604*H604,2)</f>
        <v>0</v>
      </c>
      <c r="BL604" s="19" t="s">
        <v>136</v>
      </c>
      <c r="BM604" s="193" t="s">
        <v>991</v>
      </c>
    </row>
    <row r="605" spans="1:65" s="2" customFormat="1" ht="11.25">
      <c r="A605" s="36"/>
      <c r="B605" s="37"/>
      <c r="C605" s="38"/>
      <c r="D605" s="195" t="s">
        <v>138</v>
      </c>
      <c r="E605" s="38"/>
      <c r="F605" s="196" t="s">
        <v>434</v>
      </c>
      <c r="G605" s="38"/>
      <c r="H605" s="38"/>
      <c r="I605" s="197"/>
      <c r="J605" s="38"/>
      <c r="K605" s="38"/>
      <c r="L605" s="41"/>
      <c r="M605" s="198"/>
      <c r="N605" s="199"/>
      <c r="O605" s="66"/>
      <c r="P605" s="66"/>
      <c r="Q605" s="66"/>
      <c r="R605" s="66"/>
      <c r="S605" s="66"/>
      <c r="T605" s="67"/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T605" s="19" t="s">
        <v>138</v>
      </c>
      <c r="AU605" s="19" t="s">
        <v>81</v>
      </c>
    </row>
    <row r="606" spans="1:65" s="13" customFormat="1" ht="11.25">
      <c r="B606" s="200"/>
      <c r="C606" s="201"/>
      <c r="D606" s="202" t="s">
        <v>140</v>
      </c>
      <c r="E606" s="203" t="s">
        <v>19</v>
      </c>
      <c r="F606" s="204" t="s">
        <v>844</v>
      </c>
      <c r="G606" s="201"/>
      <c r="H606" s="203" t="s">
        <v>19</v>
      </c>
      <c r="I606" s="205"/>
      <c r="J606" s="201"/>
      <c r="K606" s="201"/>
      <c r="L606" s="206"/>
      <c r="M606" s="207"/>
      <c r="N606" s="208"/>
      <c r="O606" s="208"/>
      <c r="P606" s="208"/>
      <c r="Q606" s="208"/>
      <c r="R606" s="208"/>
      <c r="S606" s="208"/>
      <c r="T606" s="209"/>
      <c r="AT606" s="210" t="s">
        <v>140</v>
      </c>
      <c r="AU606" s="210" t="s">
        <v>81</v>
      </c>
      <c r="AV606" s="13" t="s">
        <v>79</v>
      </c>
      <c r="AW606" s="13" t="s">
        <v>34</v>
      </c>
      <c r="AX606" s="13" t="s">
        <v>72</v>
      </c>
      <c r="AY606" s="210" t="s">
        <v>130</v>
      </c>
    </row>
    <row r="607" spans="1:65" s="13" customFormat="1" ht="11.25">
      <c r="B607" s="200"/>
      <c r="C607" s="201"/>
      <c r="D607" s="202" t="s">
        <v>140</v>
      </c>
      <c r="E607" s="203" t="s">
        <v>19</v>
      </c>
      <c r="F607" s="204" t="s">
        <v>804</v>
      </c>
      <c r="G607" s="201"/>
      <c r="H607" s="203" t="s">
        <v>19</v>
      </c>
      <c r="I607" s="205"/>
      <c r="J607" s="201"/>
      <c r="K607" s="201"/>
      <c r="L607" s="206"/>
      <c r="M607" s="207"/>
      <c r="N607" s="208"/>
      <c r="O607" s="208"/>
      <c r="P607" s="208"/>
      <c r="Q607" s="208"/>
      <c r="R607" s="208"/>
      <c r="S607" s="208"/>
      <c r="T607" s="209"/>
      <c r="AT607" s="210" t="s">
        <v>140</v>
      </c>
      <c r="AU607" s="210" t="s">
        <v>81</v>
      </c>
      <c r="AV607" s="13" t="s">
        <v>79</v>
      </c>
      <c r="AW607" s="13" t="s">
        <v>34</v>
      </c>
      <c r="AX607" s="13" t="s">
        <v>72</v>
      </c>
      <c r="AY607" s="210" t="s">
        <v>130</v>
      </c>
    </row>
    <row r="608" spans="1:65" s="14" customFormat="1" ht="11.25">
      <c r="B608" s="211"/>
      <c r="C608" s="212"/>
      <c r="D608" s="202" t="s">
        <v>140</v>
      </c>
      <c r="E608" s="213" t="s">
        <v>19</v>
      </c>
      <c r="F608" s="214" t="s">
        <v>992</v>
      </c>
      <c r="G608" s="212"/>
      <c r="H608" s="215">
        <v>28.82</v>
      </c>
      <c r="I608" s="216"/>
      <c r="J608" s="212"/>
      <c r="K608" s="212"/>
      <c r="L608" s="217"/>
      <c r="M608" s="218"/>
      <c r="N608" s="219"/>
      <c r="O608" s="219"/>
      <c r="P608" s="219"/>
      <c r="Q608" s="219"/>
      <c r="R608" s="219"/>
      <c r="S608" s="219"/>
      <c r="T608" s="220"/>
      <c r="AT608" s="221" t="s">
        <v>140</v>
      </c>
      <c r="AU608" s="221" t="s">
        <v>81</v>
      </c>
      <c r="AV608" s="14" t="s">
        <v>81</v>
      </c>
      <c r="AW608" s="14" t="s">
        <v>34</v>
      </c>
      <c r="AX608" s="14" t="s">
        <v>72</v>
      </c>
      <c r="AY608" s="221" t="s">
        <v>130</v>
      </c>
    </row>
    <row r="609" spans="1:65" s="15" customFormat="1" ht="11.25">
      <c r="B609" s="222"/>
      <c r="C609" s="223"/>
      <c r="D609" s="202" t="s">
        <v>140</v>
      </c>
      <c r="E609" s="224" t="s">
        <v>19</v>
      </c>
      <c r="F609" s="225" t="s">
        <v>144</v>
      </c>
      <c r="G609" s="223"/>
      <c r="H609" s="226">
        <v>28.82</v>
      </c>
      <c r="I609" s="227"/>
      <c r="J609" s="223"/>
      <c r="K609" s="223"/>
      <c r="L609" s="228"/>
      <c r="M609" s="229"/>
      <c r="N609" s="230"/>
      <c r="O609" s="230"/>
      <c r="P609" s="230"/>
      <c r="Q609" s="230"/>
      <c r="R609" s="230"/>
      <c r="S609" s="230"/>
      <c r="T609" s="231"/>
      <c r="AT609" s="232" t="s">
        <v>140</v>
      </c>
      <c r="AU609" s="232" t="s">
        <v>81</v>
      </c>
      <c r="AV609" s="15" t="s">
        <v>136</v>
      </c>
      <c r="AW609" s="15" t="s">
        <v>34</v>
      </c>
      <c r="AX609" s="15" t="s">
        <v>79</v>
      </c>
      <c r="AY609" s="232" t="s">
        <v>130</v>
      </c>
    </row>
    <row r="610" spans="1:65" s="2" customFormat="1" ht="16.5" customHeight="1">
      <c r="A610" s="36"/>
      <c r="B610" s="37"/>
      <c r="C610" s="181" t="s">
        <v>646</v>
      </c>
      <c r="D610" s="181" t="s">
        <v>132</v>
      </c>
      <c r="E610" s="182" t="s">
        <v>993</v>
      </c>
      <c r="F610" s="183" t="s">
        <v>994</v>
      </c>
      <c r="G610" s="184" t="s">
        <v>162</v>
      </c>
      <c r="H610" s="185">
        <v>5.8000000000000003E-2</v>
      </c>
      <c r="I610" s="186"/>
      <c r="J610" s="187">
        <f>ROUND(I610*H610,2)</f>
        <v>0</v>
      </c>
      <c r="K610" s="188"/>
      <c r="L610" s="41"/>
      <c r="M610" s="189" t="s">
        <v>19</v>
      </c>
      <c r="N610" s="190" t="s">
        <v>43</v>
      </c>
      <c r="O610" s="66"/>
      <c r="P610" s="191">
        <f>O610*H610</f>
        <v>0</v>
      </c>
      <c r="Q610" s="191">
        <v>2.4327899999999998</v>
      </c>
      <c r="R610" s="191">
        <f>Q610*H610</f>
        <v>0.14110181999999999</v>
      </c>
      <c r="S610" s="191">
        <v>0</v>
      </c>
      <c r="T610" s="192">
        <f>S610*H610</f>
        <v>0</v>
      </c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R610" s="193" t="s">
        <v>136</v>
      </c>
      <c r="AT610" s="193" t="s">
        <v>132</v>
      </c>
      <c r="AU610" s="193" t="s">
        <v>81</v>
      </c>
      <c r="AY610" s="19" t="s">
        <v>130</v>
      </c>
      <c r="BE610" s="194">
        <f>IF(N610="základní",J610,0)</f>
        <v>0</v>
      </c>
      <c r="BF610" s="194">
        <f>IF(N610="snížená",J610,0)</f>
        <v>0</v>
      </c>
      <c r="BG610" s="194">
        <f>IF(N610="zákl. přenesená",J610,0)</f>
        <v>0</v>
      </c>
      <c r="BH610" s="194">
        <f>IF(N610="sníž. přenesená",J610,0)</f>
        <v>0</v>
      </c>
      <c r="BI610" s="194">
        <f>IF(N610="nulová",J610,0)</f>
        <v>0</v>
      </c>
      <c r="BJ610" s="19" t="s">
        <v>79</v>
      </c>
      <c r="BK610" s="194">
        <f>ROUND(I610*H610,2)</f>
        <v>0</v>
      </c>
      <c r="BL610" s="19" t="s">
        <v>136</v>
      </c>
      <c r="BM610" s="193" t="s">
        <v>995</v>
      </c>
    </row>
    <row r="611" spans="1:65" s="2" customFormat="1" ht="11.25">
      <c r="A611" s="36"/>
      <c r="B611" s="37"/>
      <c r="C611" s="38"/>
      <c r="D611" s="195" t="s">
        <v>138</v>
      </c>
      <c r="E611" s="38"/>
      <c r="F611" s="196" t="s">
        <v>996</v>
      </c>
      <c r="G611" s="38"/>
      <c r="H611" s="38"/>
      <c r="I611" s="197"/>
      <c r="J611" s="38"/>
      <c r="K611" s="38"/>
      <c r="L611" s="41"/>
      <c r="M611" s="198"/>
      <c r="N611" s="199"/>
      <c r="O611" s="66"/>
      <c r="P611" s="66"/>
      <c r="Q611" s="66"/>
      <c r="R611" s="66"/>
      <c r="S611" s="66"/>
      <c r="T611" s="67"/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T611" s="19" t="s">
        <v>138</v>
      </c>
      <c r="AU611" s="19" t="s">
        <v>81</v>
      </c>
    </row>
    <row r="612" spans="1:65" s="13" customFormat="1" ht="11.25">
      <c r="B612" s="200"/>
      <c r="C612" s="201"/>
      <c r="D612" s="202" t="s">
        <v>140</v>
      </c>
      <c r="E612" s="203" t="s">
        <v>19</v>
      </c>
      <c r="F612" s="204" t="s">
        <v>844</v>
      </c>
      <c r="G612" s="201"/>
      <c r="H612" s="203" t="s">
        <v>19</v>
      </c>
      <c r="I612" s="205"/>
      <c r="J612" s="201"/>
      <c r="K612" s="201"/>
      <c r="L612" s="206"/>
      <c r="M612" s="207"/>
      <c r="N612" s="208"/>
      <c r="O612" s="208"/>
      <c r="P612" s="208"/>
      <c r="Q612" s="208"/>
      <c r="R612" s="208"/>
      <c r="S612" s="208"/>
      <c r="T612" s="209"/>
      <c r="AT612" s="210" t="s">
        <v>140</v>
      </c>
      <c r="AU612" s="210" t="s">
        <v>81</v>
      </c>
      <c r="AV612" s="13" t="s">
        <v>79</v>
      </c>
      <c r="AW612" s="13" t="s">
        <v>34</v>
      </c>
      <c r="AX612" s="13" t="s">
        <v>72</v>
      </c>
      <c r="AY612" s="210" t="s">
        <v>130</v>
      </c>
    </row>
    <row r="613" spans="1:65" s="13" customFormat="1" ht="11.25">
      <c r="B613" s="200"/>
      <c r="C613" s="201"/>
      <c r="D613" s="202" t="s">
        <v>140</v>
      </c>
      <c r="E613" s="203" t="s">
        <v>19</v>
      </c>
      <c r="F613" s="204" t="s">
        <v>804</v>
      </c>
      <c r="G613" s="201"/>
      <c r="H613" s="203" t="s">
        <v>19</v>
      </c>
      <c r="I613" s="205"/>
      <c r="J613" s="201"/>
      <c r="K613" s="201"/>
      <c r="L613" s="206"/>
      <c r="M613" s="207"/>
      <c r="N613" s="208"/>
      <c r="O613" s="208"/>
      <c r="P613" s="208"/>
      <c r="Q613" s="208"/>
      <c r="R613" s="208"/>
      <c r="S613" s="208"/>
      <c r="T613" s="209"/>
      <c r="AT613" s="210" t="s">
        <v>140</v>
      </c>
      <c r="AU613" s="210" t="s">
        <v>81</v>
      </c>
      <c r="AV613" s="13" t="s">
        <v>79</v>
      </c>
      <c r="AW613" s="13" t="s">
        <v>34</v>
      </c>
      <c r="AX613" s="13" t="s">
        <v>72</v>
      </c>
      <c r="AY613" s="210" t="s">
        <v>130</v>
      </c>
    </row>
    <row r="614" spans="1:65" s="13" customFormat="1" ht="11.25">
      <c r="B614" s="200"/>
      <c r="C614" s="201"/>
      <c r="D614" s="202" t="s">
        <v>140</v>
      </c>
      <c r="E614" s="203" t="s">
        <v>19</v>
      </c>
      <c r="F614" s="204" t="s">
        <v>997</v>
      </c>
      <c r="G614" s="201"/>
      <c r="H614" s="203" t="s">
        <v>19</v>
      </c>
      <c r="I614" s="205"/>
      <c r="J614" s="201"/>
      <c r="K614" s="201"/>
      <c r="L614" s="206"/>
      <c r="M614" s="207"/>
      <c r="N614" s="208"/>
      <c r="O614" s="208"/>
      <c r="P614" s="208"/>
      <c r="Q614" s="208"/>
      <c r="R614" s="208"/>
      <c r="S614" s="208"/>
      <c r="T614" s="209"/>
      <c r="AT614" s="210" t="s">
        <v>140</v>
      </c>
      <c r="AU614" s="210" t="s">
        <v>81</v>
      </c>
      <c r="AV614" s="13" t="s">
        <v>79</v>
      </c>
      <c r="AW614" s="13" t="s">
        <v>34</v>
      </c>
      <c r="AX614" s="13" t="s">
        <v>72</v>
      </c>
      <c r="AY614" s="210" t="s">
        <v>130</v>
      </c>
    </row>
    <row r="615" spans="1:65" s="14" customFormat="1" ht="11.25">
      <c r="B615" s="211"/>
      <c r="C615" s="212"/>
      <c r="D615" s="202" t="s">
        <v>140</v>
      </c>
      <c r="E615" s="213" t="s">
        <v>19</v>
      </c>
      <c r="F615" s="214" t="s">
        <v>998</v>
      </c>
      <c r="G615" s="212"/>
      <c r="H615" s="215">
        <v>5.8000000000000003E-2</v>
      </c>
      <c r="I615" s="216"/>
      <c r="J615" s="212"/>
      <c r="K615" s="212"/>
      <c r="L615" s="217"/>
      <c r="M615" s="218"/>
      <c r="N615" s="219"/>
      <c r="O615" s="219"/>
      <c r="P615" s="219"/>
      <c r="Q615" s="219"/>
      <c r="R615" s="219"/>
      <c r="S615" s="219"/>
      <c r="T615" s="220"/>
      <c r="AT615" s="221" t="s">
        <v>140</v>
      </c>
      <c r="AU615" s="221" t="s">
        <v>81</v>
      </c>
      <c r="AV615" s="14" t="s">
        <v>81</v>
      </c>
      <c r="AW615" s="14" t="s">
        <v>34</v>
      </c>
      <c r="AX615" s="14" t="s">
        <v>72</v>
      </c>
      <c r="AY615" s="221" t="s">
        <v>130</v>
      </c>
    </row>
    <row r="616" spans="1:65" s="15" customFormat="1" ht="11.25">
      <c r="B616" s="222"/>
      <c r="C616" s="223"/>
      <c r="D616" s="202" t="s">
        <v>140</v>
      </c>
      <c r="E616" s="224" t="s">
        <v>19</v>
      </c>
      <c r="F616" s="225" t="s">
        <v>144</v>
      </c>
      <c r="G616" s="223"/>
      <c r="H616" s="226">
        <v>5.8000000000000003E-2</v>
      </c>
      <c r="I616" s="227"/>
      <c r="J616" s="223"/>
      <c r="K616" s="223"/>
      <c r="L616" s="228"/>
      <c r="M616" s="229"/>
      <c r="N616" s="230"/>
      <c r="O616" s="230"/>
      <c r="P616" s="230"/>
      <c r="Q616" s="230"/>
      <c r="R616" s="230"/>
      <c r="S616" s="230"/>
      <c r="T616" s="231"/>
      <c r="AT616" s="232" t="s">
        <v>140</v>
      </c>
      <c r="AU616" s="232" t="s">
        <v>81</v>
      </c>
      <c r="AV616" s="15" t="s">
        <v>136</v>
      </c>
      <c r="AW616" s="15" t="s">
        <v>34</v>
      </c>
      <c r="AX616" s="15" t="s">
        <v>79</v>
      </c>
      <c r="AY616" s="232" t="s">
        <v>130</v>
      </c>
    </row>
    <row r="617" spans="1:65" s="2" customFormat="1" ht="24.2" customHeight="1">
      <c r="A617" s="36"/>
      <c r="B617" s="37"/>
      <c r="C617" s="181" t="s">
        <v>999</v>
      </c>
      <c r="D617" s="181" t="s">
        <v>132</v>
      </c>
      <c r="E617" s="182" t="s">
        <v>1000</v>
      </c>
      <c r="F617" s="183" t="s">
        <v>1001</v>
      </c>
      <c r="G617" s="184" t="s">
        <v>154</v>
      </c>
      <c r="H617" s="185">
        <v>2.8889999999999998</v>
      </c>
      <c r="I617" s="186"/>
      <c r="J617" s="187">
        <f>ROUND(I617*H617,2)</f>
        <v>0</v>
      </c>
      <c r="K617" s="188"/>
      <c r="L617" s="41"/>
      <c r="M617" s="189" t="s">
        <v>19</v>
      </c>
      <c r="N617" s="190" t="s">
        <v>43</v>
      </c>
      <c r="O617" s="66"/>
      <c r="P617" s="191">
        <f>O617*H617</f>
        <v>0</v>
      </c>
      <c r="Q617" s="191">
        <v>0.43744</v>
      </c>
      <c r="R617" s="191">
        <f>Q617*H617</f>
        <v>1.2637641599999998</v>
      </c>
      <c r="S617" s="191">
        <v>0</v>
      </c>
      <c r="T617" s="192">
        <f>S617*H617</f>
        <v>0</v>
      </c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R617" s="193" t="s">
        <v>136</v>
      </c>
      <c r="AT617" s="193" t="s">
        <v>132</v>
      </c>
      <c r="AU617" s="193" t="s">
        <v>81</v>
      </c>
      <c r="AY617" s="19" t="s">
        <v>130</v>
      </c>
      <c r="BE617" s="194">
        <f>IF(N617="základní",J617,0)</f>
        <v>0</v>
      </c>
      <c r="BF617" s="194">
        <f>IF(N617="snížená",J617,0)</f>
        <v>0</v>
      </c>
      <c r="BG617" s="194">
        <f>IF(N617="zákl. přenesená",J617,0)</f>
        <v>0</v>
      </c>
      <c r="BH617" s="194">
        <f>IF(N617="sníž. přenesená",J617,0)</f>
        <v>0</v>
      </c>
      <c r="BI617" s="194">
        <f>IF(N617="nulová",J617,0)</f>
        <v>0</v>
      </c>
      <c r="BJ617" s="19" t="s">
        <v>79</v>
      </c>
      <c r="BK617" s="194">
        <f>ROUND(I617*H617,2)</f>
        <v>0</v>
      </c>
      <c r="BL617" s="19" t="s">
        <v>136</v>
      </c>
      <c r="BM617" s="193" t="s">
        <v>1002</v>
      </c>
    </row>
    <row r="618" spans="1:65" s="2" customFormat="1" ht="11.25">
      <c r="A618" s="36"/>
      <c r="B618" s="37"/>
      <c r="C618" s="38"/>
      <c r="D618" s="195" t="s">
        <v>138</v>
      </c>
      <c r="E618" s="38"/>
      <c r="F618" s="196" t="s">
        <v>1003</v>
      </c>
      <c r="G618" s="38"/>
      <c r="H618" s="38"/>
      <c r="I618" s="197"/>
      <c r="J618" s="38"/>
      <c r="K618" s="38"/>
      <c r="L618" s="41"/>
      <c r="M618" s="198"/>
      <c r="N618" s="199"/>
      <c r="O618" s="66"/>
      <c r="P618" s="66"/>
      <c r="Q618" s="66"/>
      <c r="R618" s="66"/>
      <c r="S618" s="66"/>
      <c r="T618" s="67"/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T618" s="19" t="s">
        <v>138</v>
      </c>
      <c r="AU618" s="19" t="s">
        <v>81</v>
      </c>
    </row>
    <row r="619" spans="1:65" s="13" customFormat="1" ht="11.25">
      <c r="B619" s="200"/>
      <c r="C619" s="201"/>
      <c r="D619" s="202" t="s">
        <v>140</v>
      </c>
      <c r="E619" s="203" t="s">
        <v>19</v>
      </c>
      <c r="F619" s="204" t="s">
        <v>844</v>
      </c>
      <c r="G619" s="201"/>
      <c r="H619" s="203" t="s">
        <v>19</v>
      </c>
      <c r="I619" s="205"/>
      <c r="J619" s="201"/>
      <c r="K619" s="201"/>
      <c r="L619" s="206"/>
      <c r="M619" s="207"/>
      <c r="N619" s="208"/>
      <c r="O619" s="208"/>
      <c r="P619" s="208"/>
      <c r="Q619" s="208"/>
      <c r="R619" s="208"/>
      <c r="S619" s="208"/>
      <c r="T619" s="209"/>
      <c r="AT619" s="210" t="s">
        <v>140</v>
      </c>
      <c r="AU619" s="210" t="s">
        <v>81</v>
      </c>
      <c r="AV619" s="13" t="s">
        <v>79</v>
      </c>
      <c r="AW619" s="13" t="s">
        <v>34</v>
      </c>
      <c r="AX619" s="13" t="s">
        <v>72</v>
      </c>
      <c r="AY619" s="210" t="s">
        <v>130</v>
      </c>
    </row>
    <row r="620" spans="1:65" s="13" customFormat="1" ht="11.25">
      <c r="B620" s="200"/>
      <c r="C620" s="201"/>
      <c r="D620" s="202" t="s">
        <v>140</v>
      </c>
      <c r="E620" s="203" t="s">
        <v>19</v>
      </c>
      <c r="F620" s="204" t="s">
        <v>804</v>
      </c>
      <c r="G620" s="201"/>
      <c r="H620" s="203" t="s">
        <v>19</v>
      </c>
      <c r="I620" s="205"/>
      <c r="J620" s="201"/>
      <c r="K620" s="201"/>
      <c r="L620" s="206"/>
      <c r="M620" s="207"/>
      <c r="N620" s="208"/>
      <c r="O620" s="208"/>
      <c r="P620" s="208"/>
      <c r="Q620" s="208"/>
      <c r="R620" s="208"/>
      <c r="S620" s="208"/>
      <c r="T620" s="209"/>
      <c r="AT620" s="210" t="s">
        <v>140</v>
      </c>
      <c r="AU620" s="210" t="s">
        <v>81</v>
      </c>
      <c r="AV620" s="13" t="s">
        <v>79</v>
      </c>
      <c r="AW620" s="13" t="s">
        <v>34</v>
      </c>
      <c r="AX620" s="13" t="s">
        <v>72</v>
      </c>
      <c r="AY620" s="210" t="s">
        <v>130</v>
      </c>
    </row>
    <row r="621" spans="1:65" s="14" customFormat="1" ht="11.25">
      <c r="B621" s="211"/>
      <c r="C621" s="212"/>
      <c r="D621" s="202" t="s">
        <v>140</v>
      </c>
      <c r="E621" s="213" t="s">
        <v>19</v>
      </c>
      <c r="F621" s="214" t="s">
        <v>954</v>
      </c>
      <c r="G621" s="212"/>
      <c r="H621" s="215">
        <v>2.8889999999999998</v>
      </c>
      <c r="I621" s="216"/>
      <c r="J621" s="212"/>
      <c r="K621" s="212"/>
      <c r="L621" s="217"/>
      <c r="M621" s="218"/>
      <c r="N621" s="219"/>
      <c r="O621" s="219"/>
      <c r="P621" s="219"/>
      <c r="Q621" s="219"/>
      <c r="R621" s="219"/>
      <c r="S621" s="219"/>
      <c r="T621" s="220"/>
      <c r="AT621" s="221" t="s">
        <v>140</v>
      </c>
      <c r="AU621" s="221" t="s">
        <v>81</v>
      </c>
      <c r="AV621" s="14" t="s">
        <v>81</v>
      </c>
      <c r="AW621" s="14" t="s">
        <v>34</v>
      </c>
      <c r="AX621" s="14" t="s">
        <v>72</v>
      </c>
      <c r="AY621" s="221" t="s">
        <v>130</v>
      </c>
    </row>
    <row r="622" spans="1:65" s="15" customFormat="1" ht="11.25">
      <c r="B622" s="222"/>
      <c r="C622" s="223"/>
      <c r="D622" s="202" t="s">
        <v>140</v>
      </c>
      <c r="E622" s="224" t="s">
        <v>19</v>
      </c>
      <c r="F622" s="225" t="s">
        <v>144</v>
      </c>
      <c r="G622" s="223"/>
      <c r="H622" s="226">
        <v>2.8889999999999998</v>
      </c>
      <c r="I622" s="227"/>
      <c r="J622" s="223"/>
      <c r="K622" s="223"/>
      <c r="L622" s="228"/>
      <c r="M622" s="229"/>
      <c r="N622" s="230"/>
      <c r="O622" s="230"/>
      <c r="P622" s="230"/>
      <c r="Q622" s="230"/>
      <c r="R622" s="230"/>
      <c r="S622" s="230"/>
      <c r="T622" s="231"/>
      <c r="AT622" s="232" t="s">
        <v>140</v>
      </c>
      <c r="AU622" s="232" t="s">
        <v>81</v>
      </c>
      <c r="AV622" s="15" t="s">
        <v>136</v>
      </c>
      <c r="AW622" s="15" t="s">
        <v>34</v>
      </c>
      <c r="AX622" s="15" t="s">
        <v>79</v>
      </c>
      <c r="AY622" s="232" t="s">
        <v>130</v>
      </c>
    </row>
    <row r="623" spans="1:65" s="12" customFormat="1" ht="22.9" customHeight="1">
      <c r="B623" s="165"/>
      <c r="C623" s="166"/>
      <c r="D623" s="167" t="s">
        <v>71</v>
      </c>
      <c r="E623" s="179" t="s">
        <v>168</v>
      </c>
      <c r="F623" s="179" t="s">
        <v>436</v>
      </c>
      <c r="G623" s="166"/>
      <c r="H623" s="166"/>
      <c r="I623" s="169"/>
      <c r="J623" s="180">
        <f>BK623</f>
        <v>0</v>
      </c>
      <c r="K623" s="166"/>
      <c r="L623" s="171"/>
      <c r="M623" s="172"/>
      <c r="N623" s="173"/>
      <c r="O623" s="173"/>
      <c r="P623" s="174">
        <f>SUM(P624:P671)</f>
        <v>0</v>
      </c>
      <c r="Q623" s="173"/>
      <c r="R623" s="174">
        <f>SUM(R624:R671)</f>
        <v>0</v>
      </c>
      <c r="S623" s="173"/>
      <c r="T623" s="175">
        <f>SUM(T624:T671)</f>
        <v>0</v>
      </c>
      <c r="AR623" s="176" t="s">
        <v>79</v>
      </c>
      <c r="AT623" s="177" t="s">
        <v>71</v>
      </c>
      <c r="AU623" s="177" t="s">
        <v>79</v>
      </c>
      <c r="AY623" s="176" t="s">
        <v>130</v>
      </c>
      <c r="BK623" s="178">
        <f>SUM(BK624:BK671)</f>
        <v>0</v>
      </c>
    </row>
    <row r="624" spans="1:65" s="2" customFormat="1" ht="21.75" customHeight="1">
      <c r="A624" s="36"/>
      <c r="B624" s="37"/>
      <c r="C624" s="181" t="s">
        <v>1004</v>
      </c>
      <c r="D624" s="181" t="s">
        <v>132</v>
      </c>
      <c r="E624" s="182" t="s">
        <v>1005</v>
      </c>
      <c r="F624" s="183" t="s">
        <v>1006</v>
      </c>
      <c r="G624" s="184" t="s">
        <v>154</v>
      </c>
      <c r="H624" s="185">
        <v>9.36</v>
      </c>
      <c r="I624" s="186"/>
      <c r="J624" s="187">
        <f>ROUND(I624*H624,2)</f>
        <v>0</v>
      </c>
      <c r="K624" s="188"/>
      <c r="L624" s="41"/>
      <c r="M624" s="189" t="s">
        <v>19</v>
      </c>
      <c r="N624" s="190" t="s">
        <v>43</v>
      </c>
      <c r="O624" s="66"/>
      <c r="P624" s="191">
        <f>O624*H624</f>
        <v>0</v>
      </c>
      <c r="Q624" s="191">
        <v>0</v>
      </c>
      <c r="R624" s="191">
        <f>Q624*H624</f>
        <v>0</v>
      </c>
      <c r="S624" s="191">
        <v>0</v>
      </c>
      <c r="T624" s="192">
        <f>S624*H624</f>
        <v>0</v>
      </c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R624" s="193" t="s">
        <v>136</v>
      </c>
      <c r="AT624" s="193" t="s">
        <v>132</v>
      </c>
      <c r="AU624" s="193" t="s">
        <v>81</v>
      </c>
      <c r="AY624" s="19" t="s">
        <v>130</v>
      </c>
      <c r="BE624" s="194">
        <f>IF(N624="základní",J624,0)</f>
        <v>0</v>
      </c>
      <c r="BF624" s="194">
        <f>IF(N624="snížená",J624,0)</f>
        <v>0</v>
      </c>
      <c r="BG624" s="194">
        <f>IF(N624="zákl. přenesená",J624,0)</f>
        <v>0</v>
      </c>
      <c r="BH624" s="194">
        <f>IF(N624="sníž. přenesená",J624,0)</f>
        <v>0</v>
      </c>
      <c r="BI624" s="194">
        <f>IF(N624="nulová",J624,0)</f>
        <v>0</v>
      </c>
      <c r="BJ624" s="19" t="s">
        <v>79</v>
      </c>
      <c r="BK624" s="194">
        <f>ROUND(I624*H624,2)</f>
        <v>0</v>
      </c>
      <c r="BL624" s="19" t="s">
        <v>136</v>
      </c>
      <c r="BM624" s="193" t="s">
        <v>1007</v>
      </c>
    </row>
    <row r="625" spans="1:65" s="2" customFormat="1" ht="11.25">
      <c r="A625" s="36"/>
      <c r="B625" s="37"/>
      <c r="C625" s="38"/>
      <c r="D625" s="195" t="s">
        <v>138</v>
      </c>
      <c r="E625" s="38"/>
      <c r="F625" s="196" t="s">
        <v>1008</v>
      </c>
      <c r="G625" s="38"/>
      <c r="H625" s="38"/>
      <c r="I625" s="197"/>
      <c r="J625" s="38"/>
      <c r="K625" s="38"/>
      <c r="L625" s="41"/>
      <c r="M625" s="198"/>
      <c r="N625" s="199"/>
      <c r="O625" s="66"/>
      <c r="P625" s="66"/>
      <c r="Q625" s="66"/>
      <c r="R625" s="66"/>
      <c r="S625" s="66"/>
      <c r="T625" s="67"/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T625" s="19" t="s">
        <v>138</v>
      </c>
      <c r="AU625" s="19" t="s">
        <v>81</v>
      </c>
    </row>
    <row r="626" spans="1:65" s="13" customFormat="1" ht="11.25">
      <c r="B626" s="200"/>
      <c r="C626" s="201"/>
      <c r="D626" s="202" t="s">
        <v>140</v>
      </c>
      <c r="E626" s="203" t="s">
        <v>19</v>
      </c>
      <c r="F626" s="204" t="s">
        <v>560</v>
      </c>
      <c r="G626" s="201"/>
      <c r="H626" s="203" t="s">
        <v>19</v>
      </c>
      <c r="I626" s="205"/>
      <c r="J626" s="201"/>
      <c r="K626" s="201"/>
      <c r="L626" s="206"/>
      <c r="M626" s="207"/>
      <c r="N626" s="208"/>
      <c r="O626" s="208"/>
      <c r="P626" s="208"/>
      <c r="Q626" s="208"/>
      <c r="R626" s="208"/>
      <c r="S626" s="208"/>
      <c r="T626" s="209"/>
      <c r="AT626" s="210" t="s">
        <v>140</v>
      </c>
      <c r="AU626" s="210" t="s">
        <v>81</v>
      </c>
      <c r="AV626" s="13" t="s">
        <v>79</v>
      </c>
      <c r="AW626" s="13" t="s">
        <v>34</v>
      </c>
      <c r="AX626" s="13" t="s">
        <v>72</v>
      </c>
      <c r="AY626" s="210" t="s">
        <v>130</v>
      </c>
    </row>
    <row r="627" spans="1:65" s="13" customFormat="1" ht="11.25">
      <c r="B627" s="200"/>
      <c r="C627" s="201"/>
      <c r="D627" s="202" t="s">
        <v>140</v>
      </c>
      <c r="E627" s="203" t="s">
        <v>19</v>
      </c>
      <c r="F627" s="204" t="s">
        <v>561</v>
      </c>
      <c r="G627" s="201"/>
      <c r="H627" s="203" t="s">
        <v>19</v>
      </c>
      <c r="I627" s="205"/>
      <c r="J627" s="201"/>
      <c r="K627" s="201"/>
      <c r="L627" s="206"/>
      <c r="M627" s="207"/>
      <c r="N627" s="208"/>
      <c r="O627" s="208"/>
      <c r="P627" s="208"/>
      <c r="Q627" s="208"/>
      <c r="R627" s="208"/>
      <c r="S627" s="208"/>
      <c r="T627" s="209"/>
      <c r="AT627" s="210" t="s">
        <v>140</v>
      </c>
      <c r="AU627" s="210" t="s">
        <v>81</v>
      </c>
      <c r="AV627" s="13" t="s">
        <v>79</v>
      </c>
      <c r="AW627" s="13" t="s">
        <v>34</v>
      </c>
      <c r="AX627" s="13" t="s">
        <v>72</v>
      </c>
      <c r="AY627" s="210" t="s">
        <v>130</v>
      </c>
    </row>
    <row r="628" spans="1:65" s="14" customFormat="1" ht="11.25">
      <c r="B628" s="211"/>
      <c r="C628" s="212"/>
      <c r="D628" s="202" t="s">
        <v>140</v>
      </c>
      <c r="E628" s="213" t="s">
        <v>19</v>
      </c>
      <c r="F628" s="214" t="s">
        <v>1009</v>
      </c>
      <c r="G628" s="212"/>
      <c r="H628" s="215">
        <v>5.76</v>
      </c>
      <c r="I628" s="216"/>
      <c r="J628" s="212"/>
      <c r="K628" s="212"/>
      <c r="L628" s="217"/>
      <c r="M628" s="218"/>
      <c r="N628" s="219"/>
      <c r="O628" s="219"/>
      <c r="P628" s="219"/>
      <c r="Q628" s="219"/>
      <c r="R628" s="219"/>
      <c r="S628" s="219"/>
      <c r="T628" s="220"/>
      <c r="AT628" s="221" t="s">
        <v>140</v>
      </c>
      <c r="AU628" s="221" t="s">
        <v>81</v>
      </c>
      <c r="AV628" s="14" t="s">
        <v>81</v>
      </c>
      <c r="AW628" s="14" t="s">
        <v>34</v>
      </c>
      <c r="AX628" s="14" t="s">
        <v>72</v>
      </c>
      <c r="AY628" s="221" t="s">
        <v>130</v>
      </c>
    </row>
    <row r="629" spans="1:65" s="13" customFormat="1" ht="11.25">
      <c r="B629" s="200"/>
      <c r="C629" s="201"/>
      <c r="D629" s="202" t="s">
        <v>140</v>
      </c>
      <c r="E629" s="203" t="s">
        <v>19</v>
      </c>
      <c r="F629" s="204" t="s">
        <v>603</v>
      </c>
      <c r="G629" s="201"/>
      <c r="H629" s="203" t="s">
        <v>19</v>
      </c>
      <c r="I629" s="205"/>
      <c r="J629" s="201"/>
      <c r="K629" s="201"/>
      <c r="L629" s="206"/>
      <c r="M629" s="207"/>
      <c r="N629" s="208"/>
      <c r="O629" s="208"/>
      <c r="P629" s="208"/>
      <c r="Q629" s="208"/>
      <c r="R629" s="208"/>
      <c r="S629" s="208"/>
      <c r="T629" s="209"/>
      <c r="AT629" s="210" t="s">
        <v>140</v>
      </c>
      <c r="AU629" s="210" t="s">
        <v>81</v>
      </c>
      <c r="AV629" s="13" t="s">
        <v>79</v>
      </c>
      <c r="AW629" s="13" t="s">
        <v>34</v>
      </c>
      <c r="AX629" s="13" t="s">
        <v>72</v>
      </c>
      <c r="AY629" s="210" t="s">
        <v>130</v>
      </c>
    </row>
    <row r="630" spans="1:65" s="14" customFormat="1" ht="11.25">
      <c r="B630" s="211"/>
      <c r="C630" s="212"/>
      <c r="D630" s="202" t="s">
        <v>140</v>
      </c>
      <c r="E630" s="213" t="s">
        <v>19</v>
      </c>
      <c r="F630" s="214" t="s">
        <v>791</v>
      </c>
      <c r="G630" s="212"/>
      <c r="H630" s="215">
        <v>3.6</v>
      </c>
      <c r="I630" s="216"/>
      <c r="J630" s="212"/>
      <c r="K630" s="212"/>
      <c r="L630" s="217"/>
      <c r="M630" s="218"/>
      <c r="N630" s="219"/>
      <c r="O630" s="219"/>
      <c r="P630" s="219"/>
      <c r="Q630" s="219"/>
      <c r="R630" s="219"/>
      <c r="S630" s="219"/>
      <c r="T630" s="220"/>
      <c r="AT630" s="221" t="s">
        <v>140</v>
      </c>
      <c r="AU630" s="221" t="s">
        <v>81</v>
      </c>
      <c r="AV630" s="14" t="s">
        <v>81</v>
      </c>
      <c r="AW630" s="14" t="s">
        <v>34</v>
      </c>
      <c r="AX630" s="14" t="s">
        <v>72</v>
      </c>
      <c r="AY630" s="221" t="s">
        <v>130</v>
      </c>
    </row>
    <row r="631" spans="1:65" s="15" customFormat="1" ht="11.25">
      <c r="B631" s="222"/>
      <c r="C631" s="223"/>
      <c r="D631" s="202" t="s">
        <v>140</v>
      </c>
      <c r="E631" s="224" t="s">
        <v>19</v>
      </c>
      <c r="F631" s="225" t="s">
        <v>144</v>
      </c>
      <c r="G631" s="223"/>
      <c r="H631" s="226">
        <v>9.36</v>
      </c>
      <c r="I631" s="227"/>
      <c r="J631" s="223"/>
      <c r="K631" s="223"/>
      <c r="L631" s="228"/>
      <c r="M631" s="229"/>
      <c r="N631" s="230"/>
      <c r="O631" s="230"/>
      <c r="P631" s="230"/>
      <c r="Q631" s="230"/>
      <c r="R631" s="230"/>
      <c r="S631" s="230"/>
      <c r="T631" s="231"/>
      <c r="AT631" s="232" t="s">
        <v>140</v>
      </c>
      <c r="AU631" s="232" t="s">
        <v>81</v>
      </c>
      <c r="AV631" s="15" t="s">
        <v>136</v>
      </c>
      <c r="AW631" s="15" t="s">
        <v>34</v>
      </c>
      <c r="AX631" s="15" t="s">
        <v>79</v>
      </c>
      <c r="AY631" s="232" t="s">
        <v>130</v>
      </c>
    </row>
    <row r="632" spans="1:65" s="2" customFormat="1" ht="21.75" customHeight="1">
      <c r="A632" s="36"/>
      <c r="B632" s="37"/>
      <c r="C632" s="181" t="s">
        <v>1010</v>
      </c>
      <c r="D632" s="181" t="s">
        <v>132</v>
      </c>
      <c r="E632" s="182" t="s">
        <v>1011</v>
      </c>
      <c r="F632" s="183" t="s">
        <v>1012</v>
      </c>
      <c r="G632" s="184" t="s">
        <v>154</v>
      </c>
      <c r="H632" s="185">
        <v>9.36</v>
      </c>
      <c r="I632" s="186"/>
      <c r="J632" s="187">
        <f>ROUND(I632*H632,2)</f>
        <v>0</v>
      </c>
      <c r="K632" s="188"/>
      <c r="L632" s="41"/>
      <c r="M632" s="189" t="s">
        <v>19</v>
      </c>
      <c r="N632" s="190" t="s">
        <v>43</v>
      </c>
      <c r="O632" s="66"/>
      <c r="P632" s="191">
        <f>O632*H632</f>
        <v>0</v>
      </c>
      <c r="Q632" s="191">
        <v>0</v>
      </c>
      <c r="R632" s="191">
        <f>Q632*H632</f>
        <v>0</v>
      </c>
      <c r="S632" s="191">
        <v>0</v>
      </c>
      <c r="T632" s="192">
        <f>S632*H632</f>
        <v>0</v>
      </c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R632" s="193" t="s">
        <v>136</v>
      </c>
      <c r="AT632" s="193" t="s">
        <v>132</v>
      </c>
      <c r="AU632" s="193" t="s">
        <v>81</v>
      </c>
      <c r="AY632" s="19" t="s">
        <v>130</v>
      </c>
      <c r="BE632" s="194">
        <f>IF(N632="základní",J632,0)</f>
        <v>0</v>
      </c>
      <c r="BF632" s="194">
        <f>IF(N632="snížená",J632,0)</f>
        <v>0</v>
      </c>
      <c r="BG632" s="194">
        <f>IF(N632="zákl. přenesená",J632,0)</f>
        <v>0</v>
      </c>
      <c r="BH632" s="194">
        <f>IF(N632="sníž. přenesená",J632,0)</f>
        <v>0</v>
      </c>
      <c r="BI632" s="194">
        <f>IF(N632="nulová",J632,0)</f>
        <v>0</v>
      </c>
      <c r="BJ632" s="19" t="s">
        <v>79</v>
      </c>
      <c r="BK632" s="194">
        <f>ROUND(I632*H632,2)</f>
        <v>0</v>
      </c>
      <c r="BL632" s="19" t="s">
        <v>136</v>
      </c>
      <c r="BM632" s="193" t="s">
        <v>1013</v>
      </c>
    </row>
    <row r="633" spans="1:65" s="2" customFormat="1" ht="11.25">
      <c r="A633" s="36"/>
      <c r="B633" s="37"/>
      <c r="C633" s="38"/>
      <c r="D633" s="195" t="s">
        <v>138</v>
      </c>
      <c r="E633" s="38"/>
      <c r="F633" s="196" t="s">
        <v>1014</v>
      </c>
      <c r="G633" s="38"/>
      <c r="H633" s="38"/>
      <c r="I633" s="197"/>
      <c r="J633" s="38"/>
      <c r="K633" s="38"/>
      <c r="L633" s="41"/>
      <c r="M633" s="198"/>
      <c r="N633" s="199"/>
      <c r="O633" s="66"/>
      <c r="P633" s="66"/>
      <c r="Q633" s="66"/>
      <c r="R633" s="66"/>
      <c r="S633" s="66"/>
      <c r="T633" s="67"/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T633" s="19" t="s">
        <v>138</v>
      </c>
      <c r="AU633" s="19" t="s">
        <v>81</v>
      </c>
    </row>
    <row r="634" spans="1:65" s="13" customFormat="1" ht="11.25">
      <c r="B634" s="200"/>
      <c r="C634" s="201"/>
      <c r="D634" s="202" t="s">
        <v>140</v>
      </c>
      <c r="E634" s="203" t="s">
        <v>19</v>
      </c>
      <c r="F634" s="204" t="s">
        <v>560</v>
      </c>
      <c r="G634" s="201"/>
      <c r="H634" s="203" t="s">
        <v>19</v>
      </c>
      <c r="I634" s="205"/>
      <c r="J634" s="201"/>
      <c r="K634" s="201"/>
      <c r="L634" s="206"/>
      <c r="M634" s="207"/>
      <c r="N634" s="208"/>
      <c r="O634" s="208"/>
      <c r="P634" s="208"/>
      <c r="Q634" s="208"/>
      <c r="R634" s="208"/>
      <c r="S634" s="208"/>
      <c r="T634" s="209"/>
      <c r="AT634" s="210" t="s">
        <v>140</v>
      </c>
      <c r="AU634" s="210" t="s">
        <v>81</v>
      </c>
      <c r="AV634" s="13" t="s">
        <v>79</v>
      </c>
      <c r="AW634" s="13" t="s">
        <v>34</v>
      </c>
      <c r="AX634" s="13" t="s">
        <v>72</v>
      </c>
      <c r="AY634" s="210" t="s">
        <v>130</v>
      </c>
    </row>
    <row r="635" spans="1:65" s="13" customFormat="1" ht="11.25">
      <c r="B635" s="200"/>
      <c r="C635" s="201"/>
      <c r="D635" s="202" t="s">
        <v>140</v>
      </c>
      <c r="E635" s="203" t="s">
        <v>19</v>
      </c>
      <c r="F635" s="204" t="s">
        <v>561</v>
      </c>
      <c r="G635" s="201"/>
      <c r="H635" s="203" t="s">
        <v>19</v>
      </c>
      <c r="I635" s="205"/>
      <c r="J635" s="201"/>
      <c r="K635" s="201"/>
      <c r="L635" s="206"/>
      <c r="M635" s="207"/>
      <c r="N635" s="208"/>
      <c r="O635" s="208"/>
      <c r="P635" s="208"/>
      <c r="Q635" s="208"/>
      <c r="R635" s="208"/>
      <c r="S635" s="208"/>
      <c r="T635" s="209"/>
      <c r="AT635" s="210" t="s">
        <v>140</v>
      </c>
      <c r="AU635" s="210" t="s">
        <v>81</v>
      </c>
      <c r="AV635" s="13" t="s">
        <v>79</v>
      </c>
      <c r="AW635" s="13" t="s">
        <v>34</v>
      </c>
      <c r="AX635" s="13" t="s">
        <v>72</v>
      </c>
      <c r="AY635" s="210" t="s">
        <v>130</v>
      </c>
    </row>
    <row r="636" spans="1:65" s="14" customFormat="1" ht="11.25">
      <c r="B636" s="211"/>
      <c r="C636" s="212"/>
      <c r="D636" s="202" t="s">
        <v>140</v>
      </c>
      <c r="E636" s="213" t="s">
        <v>19</v>
      </c>
      <c r="F636" s="214" t="s">
        <v>1009</v>
      </c>
      <c r="G636" s="212"/>
      <c r="H636" s="215">
        <v>5.76</v>
      </c>
      <c r="I636" s="216"/>
      <c r="J636" s="212"/>
      <c r="K636" s="212"/>
      <c r="L636" s="217"/>
      <c r="M636" s="218"/>
      <c r="N636" s="219"/>
      <c r="O636" s="219"/>
      <c r="P636" s="219"/>
      <c r="Q636" s="219"/>
      <c r="R636" s="219"/>
      <c r="S636" s="219"/>
      <c r="T636" s="220"/>
      <c r="AT636" s="221" t="s">
        <v>140</v>
      </c>
      <c r="AU636" s="221" t="s">
        <v>81</v>
      </c>
      <c r="AV636" s="14" t="s">
        <v>81</v>
      </c>
      <c r="AW636" s="14" t="s">
        <v>34</v>
      </c>
      <c r="AX636" s="14" t="s">
        <v>72</v>
      </c>
      <c r="AY636" s="221" t="s">
        <v>130</v>
      </c>
    </row>
    <row r="637" spans="1:65" s="13" customFormat="1" ht="11.25">
      <c r="B637" s="200"/>
      <c r="C637" s="201"/>
      <c r="D637" s="202" t="s">
        <v>140</v>
      </c>
      <c r="E637" s="203" t="s">
        <v>19</v>
      </c>
      <c r="F637" s="204" t="s">
        <v>1015</v>
      </c>
      <c r="G637" s="201"/>
      <c r="H637" s="203" t="s">
        <v>19</v>
      </c>
      <c r="I637" s="205"/>
      <c r="J637" s="201"/>
      <c r="K637" s="201"/>
      <c r="L637" s="206"/>
      <c r="M637" s="207"/>
      <c r="N637" s="208"/>
      <c r="O637" s="208"/>
      <c r="P637" s="208"/>
      <c r="Q637" s="208"/>
      <c r="R637" s="208"/>
      <c r="S637" s="208"/>
      <c r="T637" s="209"/>
      <c r="AT637" s="210" t="s">
        <v>140</v>
      </c>
      <c r="AU637" s="210" t="s">
        <v>81</v>
      </c>
      <c r="AV637" s="13" t="s">
        <v>79</v>
      </c>
      <c r="AW637" s="13" t="s">
        <v>34</v>
      </c>
      <c r="AX637" s="13" t="s">
        <v>72</v>
      </c>
      <c r="AY637" s="210" t="s">
        <v>130</v>
      </c>
    </row>
    <row r="638" spans="1:65" s="14" customFormat="1" ht="11.25">
      <c r="B638" s="211"/>
      <c r="C638" s="212"/>
      <c r="D638" s="202" t="s">
        <v>140</v>
      </c>
      <c r="E638" s="213" t="s">
        <v>19</v>
      </c>
      <c r="F638" s="214" t="s">
        <v>791</v>
      </c>
      <c r="G638" s="212"/>
      <c r="H638" s="215">
        <v>3.6</v>
      </c>
      <c r="I638" s="216"/>
      <c r="J638" s="212"/>
      <c r="K638" s="212"/>
      <c r="L638" s="217"/>
      <c r="M638" s="218"/>
      <c r="N638" s="219"/>
      <c r="O638" s="219"/>
      <c r="P638" s="219"/>
      <c r="Q638" s="219"/>
      <c r="R638" s="219"/>
      <c r="S638" s="219"/>
      <c r="T638" s="220"/>
      <c r="AT638" s="221" t="s">
        <v>140</v>
      </c>
      <c r="AU638" s="221" t="s">
        <v>81</v>
      </c>
      <c r="AV638" s="14" t="s">
        <v>81</v>
      </c>
      <c r="AW638" s="14" t="s">
        <v>34</v>
      </c>
      <c r="AX638" s="14" t="s">
        <v>72</v>
      </c>
      <c r="AY638" s="221" t="s">
        <v>130</v>
      </c>
    </row>
    <row r="639" spans="1:65" s="15" customFormat="1" ht="11.25">
      <c r="B639" s="222"/>
      <c r="C639" s="223"/>
      <c r="D639" s="202" t="s">
        <v>140</v>
      </c>
      <c r="E639" s="224" t="s">
        <v>19</v>
      </c>
      <c r="F639" s="225" t="s">
        <v>144</v>
      </c>
      <c r="G639" s="223"/>
      <c r="H639" s="226">
        <v>9.36</v>
      </c>
      <c r="I639" s="227"/>
      <c r="J639" s="223"/>
      <c r="K639" s="223"/>
      <c r="L639" s="228"/>
      <c r="M639" s="229"/>
      <c r="N639" s="230"/>
      <c r="O639" s="230"/>
      <c r="P639" s="230"/>
      <c r="Q639" s="230"/>
      <c r="R639" s="230"/>
      <c r="S639" s="230"/>
      <c r="T639" s="231"/>
      <c r="AT639" s="232" t="s">
        <v>140</v>
      </c>
      <c r="AU639" s="232" t="s">
        <v>81</v>
      </c>
      <c r="AV639" s="15" t="s">
        <v>136</v>
      </c>
      <c r="AW639" s="15" t="s">
        <v>34</v>
      </c>
      <c r="AX639" s="15" t="s">
        <v>79</v>
      </c>
      <c r="AY639" s="232" t="s">
        <v>130</v>
      </c>
    </row>
    <row r="640" spans="1:65" s="2" customFormat="1" ht="24.2" customHeight="1">
      <c r="A640" s="36"/>
      <c r="B640" s="37"/>
      <c r="C640" s="181" t="s">
        <v>816</v>
      </c>
      <c r="D640" s="181" t="s">
        <v>132</v>
      </c>
      <c r="E640" s="182" t="s">
        <v>1016</v>
      </c>
      <c r="F640" s="183" t="s">
        <v>1017</v>
      </c>
      <c r="G640" s="184" t="s">
        <v>154</v>
      </c>
      <c r="H640" s="185">
        <v>9.36</v>
      </c>
      <c r="I640" s="186"/>
      <c r="J640" s="187">
        <f>ROUND(I640*H640,2)</f>
        <v>0</v>
      </c>
      <c r="K640" s="188"/>
      <c r="L640" s="41"/>
      <c r="M640" s="189" t="s">
        <v>19</v>
      </c>
      <c r="N640" s="190" t="s">
        <v>43</v>
      </c>
      <c r="O640" s="66"/>
      <c r="P640" s="191">
        <f>O640*H640</f>
        <v>0</v>
      </c>
      <c r="Q640" s="191">
        <v>0</v>
      </c>
      <c r="R640" s="191">
        <f>Q640*H640</f>
        <v>0</v>
      </c>
      <c r="S640" s="191">
        <v>0</v>
      </c>
      <c r="T640" s="192">
        <f>S640*H640</f>
        <v>0</v>
      </c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R640" s="193" t="s">
        <v>136</v>
      </c>
      <c r="AT640" s="193" t="s">
        <v>132</v>
      </c>
      <c r="AU640" s="193" t="s">
        <v>81</v>
      </c>
      <c r="AY640" s="19" t="s">
        <v>130</v>
      </c>
      <c r="BE640" s="194">
        <f>IF(N640="základní",J640,0)</f>
        <v>0</v>
      </c>
      <c r="BF640" s="194">
        <f>IF(N640="snížená",J640,0)</f>
        <v>0</v>
      </c>
      <c r="BG640" s="194">
        <f>IF(N640="zákl. přenesená",J640,0)</f>
        <v>0</v>
      </c>
      <c r="BH640" s="194">
        <f>IF(N640="sníž. přenesená",J640,0)</f>
        <v>0</v>
      </c>
      <c r="BI640" s="194">
        <f>IF(N640="nulová",J640,0)</f>
        <v>0</v>
      </c>
      <c r="BJ640" s="19" t="s">
        <v>79</v>
      </c>
      <c r="BK640" s="194">
        <f>ROUND(I640*H640,2)</f>
        <v>0</v>
      </c>
      <c r="BL640" s="19" t="s">
        <v>136</v>
      </c>
      <c r="BM640" s="193" t="s">
        <v>1018</v>
      </c>
    </row>
    <row r="641" spans="1:65" s="2" customFormat="1" ht="11.25">
      <c r="A641" s="36"/>
      <c r="B641" s="37"/>
      <c r="C641" s="38"/>
      <c r="D641" s="195" t="s">
        <v>138</v>
      </c>
      <c r="E641" s="38"/>
      <c r="F641" s="196" t="s">
        <v>1019</v>
      </c>
      <c r="G641" s="38"/>
      <c r="H641" s="38"/>
      <c r="I641" s="197"/>
      <c r="J641" s="38"/>
      <c r="K641" s="38"/>
      <c r="L641" s="41"/>
      <c r="M641" s="198"/>
      <c r="N641" s="199"/>
      <c r="O641" s="66"/>
      <c r="P641" s="66"/>
      <c r="Q641" s="66"/>
      <c r="R641" s="66"/>
      <c r="S641" s="66"/>
      <c r="T641" s="67"/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T641" s="19" t="s">
        <v>138</v>
      </c>
      <c r="AU641" s="19" t="s">
        <v>81</v>
      </c>
    </row>
    <row r="642" spans="1:65" s="13" customFormat="1" ht="11.25">
      <c r="B642" s="200"/>
      <c r="C642" s="201"/>
      <c r="D642" s="202" t="s">
        <v>140</v>
      </c>
      <c r="E642" s="203" t="s">
        <v>19</v>
      </c>
      <c r="F642" s="204" t="s">
        <v>560</v>
      </c>
      <c r="G642" s="201"/>
      <c r="H642" s="203" t="s">
        <v>19</v>
      </c>
      <c r="I642" s="205"/>
      <c r="J642" s="201"/>
      <c r="K642" s="201"/>
      <c r="L642" s="206"/>
      <c r="M642" s="207"/>
      <c r="N642" s="208"/>
      <c r="O642" s="208"/>
      <c r="P642" s="208"/>
      <c r="Q642" s="208"/>
      <c r="R642" s="208"/>
      <c r="S642" s="208"/>
      <c r="T642" s="209"/>
      <c r="AT642" s="210" t="s">
        <v>140</v>
      </c>
      <c r="AU642" s="210" t="s">
        <v>81</v>
      </c>
      <c r="AV642" s="13" t="s">
        <v>79</v>
      </c>
      <c r="AW642" s="13" t="s">
        <v>34</v>
      </c>
      <c r="AX642" s="13" t="s">
        <v>72</v>
      </c>
      <c r="AY642" s="210" t="s">
        <v>130</v>
      </c>
    </row>
    <row r="643" spans="1:65" s="13" customFormat="1" ht="11.25">
      <c r="B643" s="200"/>
      <c r="C643" s="201"/>
      <c r="D643" s="202" t="s">
        <v>140</v>
      </c>
      <c r="E643" s="203" t="s">
        <v>19</v>
      </c>
      <c r="F643" s="204" t="s">
        <v>561</v>
      </c>
      <c r="G643" s="201"/>
      <c r="H643" s="203" t="s">
        <v>19</v>
      </c>
      <c r="I643" s="205"/>
      <c r="J643" s="201"/>
      <c r="K643" s="201"/>
      <c r="L643" s="206"/>
      <c r="M643" s="207"/>
      <c r="N643" s="208"/>
      <c r="O643" s="208"/>
      <c r="P643" s="208"/>
      <c r="Q643" s="208"/>
      <c r="R643" s="208"/>
      <c r="S643" s="208"/>
      <c r="T643" s="209"/>
      <c r="AT643" s="210" t="s">
        <v>140</v>
      </c>
      <c r="AU643" s="210" t="s">
        <v>81</v>
      </c>
      <c r="AV643" s="13" t="s">
        <v>79</v>
      </c>
      <c r="AW643" s="13" t="s">
        <v>34</v>
      </c>
      <c r="AX643" s="13" t="s">
        <v>72</v>
      </c>
      <c r="AY643" s="210" t="s">
        <v>130</v>
      </c>
    </row>
    <row r="644" spans="1:65" s="14" customFormat="1" ht="11.25">
      <c r="B644" s="211"/>
      <c r="C644" s="212"/>
      <c r="D644" s="202" t="s">
        <v>140</v>
      </c>
      <c r="E644" s="213" t="s">
        <v>19</v>
      </c>
      <c r="F644" s="214" t="s">
        <v>1009</v>
      </c>
      <c r="G644" s="212"/>
      <c r="H644" s="215">
        <v>5.76</v>
      </c>
      <c r="I644" s="216"/>
      <c r="J644" s="212"/>
      <c r="K644" s="212"/>
      <c r="L644" s="217"/>
      <c r="M644" s="218"/>
      <c r="N644" s="219"/>
      <c r="O644" s="219"/>
      <c r="P644" s="219"/>
      <c r="Q644" s="219"/>
      <c r="R644" s="219"/>
      <c r="S644" s="219"/>
      <c r="T644" s="220"/>
      <c r="AT644" s="221" t="s">
        <v>140</v>
      </c>
      <c r="AU644" s="221" t="s">
        <v>81</v>
      </c>
      <c r="AV644" s="14" t="s">
        <v>81</v>
      </c>
      <c r="AW644" s="14" t="s">
        <v>34</v>
      </c>
      <c r="AX644" s="14" t="s">
        <v>72</v>
      </c>
      <c r="AY644" s="221" t="s">
        <v>130</v>
      </c>
    </row>
    <row r="645" spans="1:65" s="13" customFormat="1" ht="11.25">
      <c r="B645" s="200"/>
      <c r="C645" s="201"/>
      <c r="D645" s="202" t="s">
        <v>140</v>
      </c>
      <c r="E645" s="203" t="s">
        <v>19</v>
      </c>
      <c r="F645" s="204" t="s">
        <v>603</v>
      </c>
      <c r="G645" s="201"/>
      <c r="H645" s="203" t="s">
        <v>19</v>
      </c>
      <c r="I645" s="205"/>
      <c r="J645" s="201"/>
      <c r="K645" s="201"/>
      <c r="L645" s="206"/>
      <c r="M645" s="207"/>
      <c r="N645" s="208"/>
      <c r="O645" s="208"/>
      <c r="P645" s="208"/>
      <c r="Q645" s="208"/>
      <c r="R645" s="208"/>
      <c r="S645" s="208"/>
      <c r="T645" s="209"/>
      <c r="AT645" s="210" t="s">
        <v>140</v>
      </c>
      <c r="AU645" s="210" t="s">
        <v>81</v>
      </c>
      <c r="AV645" s="13" t="s">
        <v>79</v>
      </c>
      <c r="AW645" s="13" t="s">
        <v>34</v>
      </c>
      <c r="AX645" s="13" t="s">
        <v>72</v>
      </c>
      <c r="AY645" s="210" t="s">
        <v>130</v>
      </c>
    </row>
    <row r="646" spans="1:65" s="14" customFormat="1" ht="11.25">
      <c r="B646" s="211"/>
      <c r="C646" s="212"/>
      <c r="D646" s="202" t="s">
        <v>140</v>
      </c>
      <c r="E646" s="213" t="s">
        <v>19</v>
      </c>
      <c r="F646" s="214" t="s">
        <v>791</v>
      </c>
      <c r="G646" s="212"/>
      <c r="H646" s="215">
        <v>3.6</v>
      </c>
      <c r="I646" s="216"/>
      <c r="J646" s="212"/>
      <c r="K646" s="212"/>
      <c r="L646" s="217"/>
      <c r="M646" s="218"/>
      <c r="N646" s="219"/>
      <c r="O646" s="219"/>
      <c r="P646" s="219"/>
      <c r="Q646" s="219"/>
      <c r="R646" s="219"/>
      <c r="S646" s="219"/>
      <c r="T646" s="220"/>
      <c r="AT646" s="221" t="s">
        <v>140</v>
      </c>
      <c r="AU646" s="221" t="s">
        <v>81</v>
      </c>
      <c r="AV646" s="14" t="s">
        <v>81</v>
      </c>
      <c r="AW646" s="14" t="s">
        <v>34</v>
      </c>
      <c r="AX646" s="14" t="s">
        <v>72</v>
      </c>
      <c r="AY646" s="221" t="s">
        <v>130</v>
      </c>
    </row>
    <row r="647" spans="1:65" s="15" customFormat="1" ht="11.25">
      <c r="B647" s="222"/>
      <c r="C647" s="223"/>
      <c r="D647" s="202" t="s">
        <v>140</v>
      </c>
      <c r="E647" s="224" t="s">
        <v>19</v>
      </c>
      <c r="F647" s="225" t="s">
        <v>144</v>
      </c>
      <c r="G647" s="223"/>
      <c r="H647" s="226">
        <v>9.36</v>
      </c>
      <c r="I647" s="227"/>
      <c r="J647" s="223"/>
      <c r="K647" s="223"/>
      <c r="L647" s="228"/>
      <c r="M647" s="229"/>
      <c r="N647" s="230"/>
      <c r="O647" s="230"/>
      <c r="P647" s="230"/>
      <c r="Q647" s="230"/>
      <c r="R647" s="230"/>
      <c r="S647" s="230"/>
      <c r="T647" s="231"/>
      <c r="AT647" s="232" t="s">
        <v>140</v>
      </c>
      <c r="AU647" s="232" t="s">
        <v>81</v>
      </c>
      <c r="AV647" s="15" t="s">
        <v>136</v>
      </c>
      <c r="AW647" s="15" t="s">
        <v>34</v>
      </c>
      <c r="AX647" s="15" t="s">
        <v>79</v>
      </c>
      <c r="AY647" s="232" t="s">
        <v>130</v>
      </c>
    </row>
    <row r="648" spans="1:65" s="2" customFormat="1" ht="16.5" customHeight="1">
      <c r="A648" s="36"/>
      <c r="B648" s="37"/>
      <c r="C648" s="181" t="s">
        <v>1020</v>
      </c>
      <c r="D648" s="181" t="s">
        <v>132</v>
      </c>
      <c r="E648" s="182" t="s">
        <v>1021</v>
      </c>
      <c r="F648" s="183" t="s">
        <v>1022</v>
      </c>
      <c r="G648" s="184" t="s">
        <v>154</v>
      </c>
      <c r="H648" s="185">
        <v>9.36</v>
      </c>
      <c r="I648" s="186"/>
      <c r="J648" s="187">
        <f>ROUND(I648*H648,2)</f>
        <v>0</v>
      </c>
      <c r="K648" s="188"/>
      <c r="L648" s="41"/>
      <c r="M648" s="189" t="s">
        <v>19</v>
      </c>
      <c r="N648" s="190" t="s">
        <v>43</v>
      </c>
      <c r="O648" s="66"/>
      <c r="P648" s="191">
        <f>O648*H648</f>
        <v>0</v>
      </c>
      <c r="Q648" s="191">
        <v>0</v>
      </c>
      <c r="R648" s="191">
        <f>Q648*H648</f>
        <v>0</v>
      </c>
      <c r="S648" s="191">
        <v>0</v>
      </c>
      <c r="T648" s="192">
        <f>S648*H648</f>
        <v>0</v>
      </c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R648" s="193" t="s">
        <v>136</v>
      </c>
      <c r="AT648" s="193" t="s">
        <v>132</v>
      </c>
      <c r="AU648" s="193" t="s">
        <v>81</v>
      </c>
      <c r="AY648" s="19" t="s">
        <v>130</v>
      </c>
      <c r="BE648" s="194">
        <f>IF(N648="základní",J648,0)</f>
        <v>0</v>
      </c>
      <c r="BF648" s="194">
        <f>IF(N648="snížená",J648,0)</f>
        <v>0</v>
      </c>
      <c r="BG648" s="194">
        <f>IF(N648="zákl. přenesená",J648,0)</f>
        <v>0</v>
      </c>
      <c r="BH648" s="194">
        <f>IF(N648="sníž. přenesená",J648,0)</f>
        <v>0</v>
      </c>
      <c r="BI648" s="194">
        <f>IF(N648="nulová",J648,0)</f>
        <v>0</v>
      </c>
      <c r="BJ648" s="19" t="s">
        <v>79</v>
      </c>
      <c r="BK648" s="194">
        <f>ROUND(I648*H648,2)</f>
        <v>0</v>
      </c>
      <c r="BL648" s="19" t="s">
        <v>136</v>
      </c>
      <c r="BM648" s="193" t="s">
        <v>1023</v>
      </c>
    </row>
    <row r="649" spans="1:65" s="2" customFormat="1" ht="11.25">
      <c r="A649" s="36"/>
      <c r="B649" s="37"/>
      <c r="C649" s="38"/>
      <c r="D649" s="195" t="s">
        <v>138</v>
      </c>
      <c r="E649" s="38"/>
      <c r="F649" s="196" t="s">
        <v>1024</v>
      </c>
      <c r="G649" s="38"/>
      <c r="H649" s="38"/>
      <c r="I649" s="197"/>
      <c r="J649" s="38"/>
      <c r="K649" s="38"/>
      <c r="L649" s="41"/>
      <c r="M649" s="198"/>
      <c r="N649" s="199"/>
      <c r="O649" s="66"/>
      <c r="P649" s="66"/>
      <c r="Q649" s="66"/>
      <c r="R649" s="66"/>
      <c r="S649" s="66"/>
      <c r="T649" s="67"/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T649" s="19" t="s">
        <v>138</v>
      </c>
      <c r="AU649" s="19" t="s">
        <v>81</v>
      </c>
    </row>
    <row r="650" spans="1:65" s="13" customFormat="1" ht="11.25">
      <c r="B650" s="200"/>
      <c r="C650" s="201"/>
      <c r="D650" s="202" t="s">
        <v>140</v>
      </c>
      <c r="E650" s="203" t="s">
        <v>19</v>
      </c>
      <c r="F650" s="204" t="s">
        <v>560</v>
      </c>
      <c r="G650" s="201"/>
      <c r="H650" s="203" t="s">
        <v>19</v>
      </c>
      <c r="I650" s="205"/>
      <c r="J650" s="201"/>
      <c r="K650" s="201"/>
      <c r="L650" s="206"/>
      <c r="M650" s="207"/>
      <c r="N650" s="208"/>
      <c r="O650" s="208"/>
      <c r="P650" s="208"/>
      <c r="Q650" s="208"/>
      <c r="R650" s="208"/>
      <c r="S650" s="208"/>
      <c r="T650" s="209"/>
      <c r="AT650" s="210" t="s">
        <v>140</v>
      </c>
      <c r="AU650" s="210" t="s">
        <v>81</v>
      </c>
      <c r="AV650" s="13" t="s">
        <v>79</v>
      </c>
      <c r="AW650" s="13" t="s">
        <v>34</v>
      </c>
      <c r="AX650" s="13" t="s">
        <v>72</v>
      </c>
      <c r="AY650" s="210" t="s">
        <v>130</v>
      </c>
    </row>
    <row r="651" spans="1:65" s="13" customFormat="1" ht="11.25">
      <c r="B651" s="200"/>
      <c r="C651" s="201"/>
      <c r="D651" s="202" t="s">
        <v>140</v>
      </c>
      <c r="E651" s="203" t="s">
        <v>19</v>
      </c>
      <c r="F651" s="204" t="s">
        <v>561</v>
      </c>
      <c r="G651" s="201"/>
      <c r="H651" s="203" t="s">
        <v>19</v>
      </c>
      <c r="I651" s="205"/>
      <c r="J651" s="201"/>
      <c r="K651" s="201"/>
      <c r="L651" s="206"/>
      <c r="M651" s="207"/>
      <c r="N651" s="208"/>
      <c r="O651" s="208"/>
      <c r="P651" s="208"/>
      <c r="Q651" s="208"/>
      <c r="R651" s="208"/>
      <c r="S651" s="208"/>
      <c r="T651" s="209"/>
      <c r="AT651" s="210" t="s">
        <v>140</v>
      </c>
      <c r="AU651" s="210" t="s">
        <v>81</v>
      </c>
      <c r="AV651" s="13" t="s">
        <v>79</v>
      </c>
      <c r="AW651" s="13" t="s">
        <v>34</v>
      </c>
      <c r="AX651" s="13" t="s">
        <v>72</v>
      </c>
      <c r="AY651" s="210" t="s">
        <v>130</v>
      </c>
    </row>
    <row r="652" spans="1:65" s="14" customFormat="1" ht="11.25">
      <c r="B652" s="211"/>
      <c r="C652" s="212"/>
      <c r="D652" s="202" t="s">
        <v>140</v>
      </c>
      <c r="E652" s="213" t="s">
        <v>19</v>
      </c>
      <c r="F652" s="214" t="s">
        <v>1009</v>
      </c>
      <c r="G652" s="212"/>
      <c r="H652" s="215">
        <v>5.76</v>
      </c>
      <c r="I652" s="216"/>
      <c r="J652" s="212"/>
      <c r="K652" s="212"/>
      <c r="L652" s="217"/>
      <c r="M652" s="218"/>
      <c r="N652" s="219"/>
      <c r="O652" s="219"/>
      <c r="P652" s="219"/>
      <c r="Q652" s="219"/>
      <c r="R652" s="219"/>
      <c r="S652" s="219"/>
      <c r="T652" s="220"/>
      <c r="AT652" s="221" t="s">
        <v>140</v>
      </c>
      <c r="AU652" s="221" t="s">
        <v>81</v>
      </c>
      <c r="AV652" s="14" t="s">
        <v>81</v>
      </c>
      <c r="AW652" s="14" t="s">
        <v>34</v>
      </c>
      <c r="AX652" s="14" t="s">
        <v>72</v>
      </c>
      <c r="AY652" s="221" t="s">
        <v>130</v>
      </c>
    </row>
    <row r="653" spans="1:65" s="13" customFormat="1" ht="11.25">
      <c r="B653" s="200"/>
      <c r="C653" s="201"/>
      <c r="D653" s="202" t="s">
        <v>140</v>
      </c>
      <c r="E653" s="203" t="s">
        <v>19</v>
      </c>
      <c r="F653" s="204" t="s">
        <v>603</v>
      </c>
      <c r="G653" s="201"/>
      <c r="H653" s="203" t="s">
        <v>19</v>
      </c>
      <c r="I653" s="205"/>
      <c r="J653" s="201"/>
      <c r="K653" s="201"/>
      <c r="L653" s="206"/>
      <c r="M653" s="207"/>
      <c r="N653" s="208"/>
      <c r="O653" s="208"/>
      <c r="P653" s="208"/>
      <c r="Q653" s="208"/>
      <c r="R653" s="208"/>
      <c r="S653" s="208"/>
      <c r="T653" s="209"/>
      <c r="AT653" s="210" t="s">
        <v>140</v>
      </c>
      <c r="AU653" s="210" t="s">
        <v>81</v>
      </c>
      <c r="AV653" s="13" t="s">
        <v>79</v>
      </c>
      <c r="AW653" s="13" t="s">
        <v>34</v>
      </c>
      <c r="AX653" s="13" t="s">
        <v>72</v>
      </c>
      <c r="AY653" s="210" t="s">
        <v>130</v>
      </c>
    </row>
    <row r="654" spans="1:65" s="14" customFormat="1" ht="11.25">
      <c r="B654" s="211"/>
      <c r="C654" s="212"/>
      <c r="D654" s="202" t="s">
        <v>140</v>
      </c>
      <c r="E654" s="213" t="s">
        <v>19</v>
      </c>
      <c r="F654" s="214" t="s">
        <v>791</v>
      </c>
      <c r="G654" s="212"/>
      <c r="H654" s="215">
        <v>3.6</v>
      </c>
      <c r="I654" s="216"/>
      <c r="J654" s="212"/>
      <c r="K654" s="212"/>
      <c r="L654" s="217"/>
      <c r="M654" s="218"/>
      <c r="N654" s="219"/>
      <c r="O654" s="219"/>
      <c r="P654" s="219"/>
      <c r="Q654" s="219"/>
      <c r="R654" s="219"/>
      <c r="S654" s="219"/>
      <c r="T654" s="220"/>
      <c r="AT654" s="221" t="s">
        <v>140</v>
      </c>
      <c r="AU654" s="221" t="s">
        <v>81</v>
      </c>
      <c r="AV654" s="14" t="s">
        <v>81</v>
      </c>
      <c r="AW654" s="14" t="s">
        <v>34</v>
      </c>
      <c r="AX654" s="14" t="s">
        <v>72</v>
      </c>
      <c r="AY654" s="221" t="s">
        <v>130</v>
      </c>
    </row>
    <row r="655" spans="1:65" s="15" customFormat="1" ht="11.25">
      <c r="B655" s="222"/>
      <c r="C655" s="223"/>
      <c r="D655" s="202" t="s">
        <v>140</v>
      </c>
      <c r="E655" s="224" t="s">
        <v>19</v>
      </c>
      <c r="F655" s="225" t="s">
        <v>144</v>
      </c>
      <c r="G655" s="223"/>
      <c r="H655" s="226">
        <v>9.36</v>
      </c>
      <c r="I655" s="227"/>
      <c r="J655" s="223"/>
      <c r="K655" s="223"/>
      <c r="L655" s="228"/>
      <c r="M655" s="229"/>
      <c r="N655" s="230"/>
      <c r="O655" s="230"/>
      <c r="P655" s="230"/>
      <c r="Q655" s="230"/>
      <c r="R655" s="230"/>
      <c r="S655" s="230"/>
      <c r="T655" s="231"/>
      <c r="AT655" s="232" t="s">
        <v>140</v>
      </c>
      <c r="AU655" s="232" t="s">
        <v>81</v>
      </c>
      <c r="AV655" s="15" t="s">
        <v>136</v>
      </c>
      <c r="AW655" s="15" t="s">
        <v>34</v>
      </c>
      <c r="AX655" s="15" t="s">
        <v>79</v>
      </c>
      <c r="AY655" s="232" t="s">
        <v>130</v>
      </c>
    </row>
    <row r="656" spans="1:65" s="2" customFormat="1" ht="16.5" customHeight="1">
      <c r="A656" s="36"/>
      <c r="B656" s="37"/>
      <c r="C656" s="181" t="s">
        <v>1025</v>
      </c>
      <c r="D656" s="181" t="s">
        <v>132</v>
      </c>
      <c r="E656" s="182" t="s">
        <v>1026</v>
      </c>
      <c r="F656" s="183" t="s">
        <v>1027</v>
      </c>
      <c r="G656" s="184" t="s">
        <v>154</v>
      </c>
      <c r="H656" s="185">
        <v>9.36</v>
      </c>
      <c r="I656" s="186"/>
      <c r="J656" s="187">
        <f>ROUND(I656*H656,2)</f>
        <v>0</v>
      </c>
      <c r="K656" s="188"/>
      <c r="L656" s="41"/>
      <c r="M656" s="189" t="s">
        <v>19</v>
      </c>
      <c r="N656" s="190" t="s">
        <v>43</v>
      </c>
      <c r="O656" s="66"/>
      <c r="P656" s="191">
        <f>O656*H656</f>
        <v>0</v>
      </c>
      <c r="Q656" s="191">
        <v>0</v>
      </c>
      <c r="R656" s="191">
        <f>Q656*H656</f>
        <v>0</v>
      </c>
      <c r="S656" s="191">
        <v>0</v>
      </c>
      <c r="T656" s="192">
        <f>S656*H656</f>
        <v>0</v>
      </c>
      <c r="U656" s="36"/>
      <c r="V656" s="36"/>
      <c r="W656" s="36"/>
      <c r="X656" s="36"/>
      <c r="Y656" s="36"/>
      <c r="Z656" s="36"/>
      <c r="AA656" s="36"/>
      <c r="AB656" s="36"/>
      <c r="AC656" s="36"/>
      <c r="AD656" s="36"/>
      <c r="AE656" s="36"/>
      <c r="AR656" s="193" t="s">
        <v>136</v>
      </c>
      <c r="AT656" s="193" t="s">
        <v>132</v>
      </c>
      <c r="AU656" s="193" t="s">
        <v>81</v>
      </c>
      <c r="AY656" s="19" t="s">
        <v>130</v>
      </c>
      <c r="BE656" s="194">
        <f>IF(N656="základní",J656,0)</f>
        <v>0</v>
      </c>
      <c r="BF656" s="194">
        <f>IF(N656="snížená",J656,0)</f>
        <v>0</v>
      </c>
      <c r="BG656" s="194">
        <f>IF(N656="zákl. přenesená",J656,0)</f>
        <v>0</v>
      </c>
      <c r="BH656" s="194">
        <f>IF(N656="sníž. přenesená",J656,0)</f>
        <v>0</v>
      </c>
      <c r="BI656" s="194">
        <f>IF(N656="nulová",J656,0)</f>
        <v>0</v>
      </c>
      <c r="BJ656" s="19" t="s">
        <v>79</v>
      </c>
      <c r="BK656" s="194">
        <f>ROUND(I656*H656,2)</f>
        <v>0</v>
      </c>
      <c r="BL656" s="19" t="s">
        <v>136</v>
      </c>
      <c r="BM656" s="193" t="s">
        <v>1028</v>
      </c>
    </row>
    <row r="657" spans="1:65" s="2" customFormat="1" ht="11.25">
      <c r="A657" s="36"/>
      <c r="B657" s="37"/>
      <c r="C657" s="38"/>
      <c r="D657" s="195" t="s">
        <v>138</v>
      </c>
      <c r="E657" s="38"/>
      <c r="F657" s="196" t="s">
        <v>1029</v>
      </c>
      <c r="G657" s="38"/>
      <c r="H657" s="38"/>
      <c r="I657" s="197"/>
      <c r="J657" s="38"/>
      <c r="K657" s="38"/>
      <c r="L657" s="41"/>
      <c r="M657" s="198"/>
      <c r="N657" s="199"/>
      <c r="O657" s="66"/>
      <c r="P657" s="66"/>
      <c r="Q657" s="66"/>
      <c r="R657" s="66"/>
      <c r="S657" s="66"/>
      <c r="T657" s="67"/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T657" s="19" t="s">
        <v>138</v>
      </c>
      <c r="AU657" s="19" t="s">
        <v>81</v>
      </c>
    </row>
    <row r="658" spans="1:65" s="13" customFormat="1" ht="11.25">
      <c r="B658" s="200"/>
      <c r="C658" s="201"/>
      <c r="D658" s="202" t="s">
        <v>140</v>
      </c>
      <c r="E658" s="203" t="s">
        <v>19</v>
      </c>
      <c r="F658" s="204" t="s">
        <v>560</v>
      </c>
      <c r="G658" s="201"/>
      <c r="H658" s="203" t="s">
        <v>19</v>
      </c>
      <c r="I658" s="205"/>
      <c r="J658" s="201"/>
      <c r="K658" s="201"/>
      <c r="L658" s="206"/>
      <c r="M658" s="207"/>
      <c r="N658" s="208"/>
      <c r="O658" s="208"/>
      <c r="P658" s="208"/>
      <c r="Q658" s="208"/>
      <c r="R658" s="208"/>
      <c r="S658" s="208"/>
      <c r="T658" s="209"/>
      <c r="AT658" s="210" t="s">
        <v>140</v>
      </c>
      <c r="AU658" s="210" t="s">
        <v>81</v>
      </c>
      <c r="AV658" s="13" t="s">
        <v>79</v>
      </c>
      <c r="AW658" s="13" t="s">
        <v>34</v>
      </c>
      <c r="AX658" s="13" t="s">
        <v>72</v>
      </c>
      <c r="AY658" s="210" t="s">
        <v>130</v>
      </c>
    </row>
    <row r="659" spans="1:65" s="13" customFormat="1" ht="11.25">
      <c r="B659" s="200"/>
      <c r="C659" s="201"/>
      <c r="D659" s="202" t="s">
        <v>140</v>
      </c>
      <c r="E659" s="203" t="s">
        <v>19</v>
      </c>
      <c r="F659" s="204" t="s">
        <v>561</v>
      </c>
      <c r="G659" s="201"/>
      <c r="H659" s="203" t="s">
        <v>19</v>
      </c>
      <c r="I659" s="205"/>
      <c r="J659" s="201"/>
      <c r="K659" s="201"/>
      <c r="L659" s="206"/>
      <c r="M659" s="207"/>
      <c r="N659" s="208"/>
      <c r="O659" s="208"/>
      <c r="P659" s="208"/>
      <c r="Q659" s="208"/>
      <c r="R659" s="208"/>
      <c r="S659" s="208"/>
      <c r="T659" s="209"/>
      <c r="AT659" s="210" t="s">
        <v>140</v>
      </c>
      <c r="AU659" s="210" t="s">
        <v>81</v>
      </c>
      <c r="AV659" s="13" t="s">
        <v>79</v>
      </c>
      <c r="AW659" s="13" t="s">
        <v>34</v>
      </c>
      <c r="AX659" s="13" t="s">
        <v>72</v>
      </c>
      <c r="AY659" s="210" t="s">
        <v>130</v>
      </c>
    </row>
    <row r="660" spans="1:65" s="14" customFormat="1" ht="11.25">
      <c r="B660" s="211"/>
      <c r="C660" s="212"/>
      <c r="D660" s="202" t="s">
        <v>140</v>
      </c>
      <c r="E660" s="213" t="s">
        <v>19</v>
      </c>
      <c r="F660" s="214" t="s">
        <v>1009</v>
      </c>
      <c r="G660" s="212"/>
      <c r="H660" s="215">
        <v>5.76</v>
      </c>
      <c r="I660" s="216"/>
      <c r="J660" s="212"/>
      <c r="K660" s="212"/>
      <c r="L660" s="217"/>
      <c r="M660" s="218"/>
      <c r="N660" s="219"/>
      <c r="O660" s="219"/>
      <c r="P660" s="219"/>
      <c r="Q660" s="219"/>
      <c r="R660" s="219"/>
      <c r="S660" s="219"/>
      <c r="T660" s="220"/>
      <c r="AT660" s="221" t="s">
        <v>140</v>
      </c>
      <c r="AU660" s="221" t="s">
        <v>81</v>
      </c>
      <c r="AV660" s="14" t="s">
        <v>81</v>
      </c>
      <c r="AW660" s="14" t="s">
        <v>34</v>
      </c>
      <c r="AX660" s="14" t="s">
        <v>72</v>
      </c>
      <c r="AY660" s="221" t="s">
        <v>130</v>
      </c>
    </row>
    <row r="661" spans="1:65" s="13" customFormat="1" ht="11.25">
      <c r="B661" s="200"/>
      <c r="C661" s="201"/>
      <c r="D661" s="202" t="s">
        <v>140</v>
      </c>
      <c r="E661" s="203" t="s">
        <v>19</v>
      </c>
      <c r="F661" s="204" t="s">
        <v>603</v>
      </c>
      <c r="G661" s="201"/>
      <c r="H661" s="203" t="s">
        <v>19</v>
      </c>
      <c r="I661" s="205"/>
      <c r="J661" s="201"/>
      <c r="K661" s="201"/>
      <c r="L661" s="206"/>
      <c r="M661" s="207"/>
      <c r="N661" s="208"/>
      <c r="O661" s="208"/>
      <c r="P661" s="208"/>
      <c r="Q661" s="208"/>
      <c r="R661" s="208"/>
      <c r="S661" s="208"/>
      <c r="T661" s="209"/>
      <c r="AT661" s="210" t="s">
        <v>140</v>
      </c>
      <c r="AU661" s="210" t="s">
        <v>81</v>
      </c>
      <c r="AV661" s="13" t="s">
        <v>79</v>
      </c>
      <c r="AW661" s="13" t="s">
        <v>34</v>
      </c>
      <c r="AX661" s="13" t="s">
        <v>72</v>
      </c>
      <c r="AY661" s="210" t="s">
        <v>130</v>
      </c>
    </row>
    <row r="662" spans="1:65" s="14" customFormat="1" ht="11.25">
      <c r="B662" s="211"/>
      <c r="C662" s="212"/>
      <c r="D662" s="202" t="s">
        <v>140</v>
      </c>
      <c r="E662" s="213" t="s">
        <v>19</v>
      </c>
      <c r="F662" s="214" t="s">
        <v>791</v>
      </c>
      <c r="G662" s="212"/>
      <c r="H662" s="215">
        <v>3.6</v>
      </c>
      <c r="I662" s="216"/>
      <c r="J662" s="212"/>
      <c r="K662" s="212"/>
      <c r="L662" s="217"/>
      <c r="M662" s="218"/>
      <c r="N662" s="219"/>
      <c r="O662" s="219"/>
      <c r="P662" s="219"/>
      <c r="Q662" s="219"/>
      <c r="R662" s="219"/>
      <c r="S662" s="219"/>
      <c r="T662" s="220"/>
      <c r="AT662" s="221" t="s">
        <v>140</v>
      </c>
      <c r="AU662" s="221" t="s">
        <v>81</v>
      </c>
      <c r="AV662" s="14" t="s">
        <v>81</v>
      </c>
      <c r="AW662" s="14" t="s">
        <v>34</v>
      </c>
      <c r="AX662" s="14" t="s">
        <v>72</v>
      </c>
      <c r="AY662" s="221" t="s">
        <v>130</v>
      </c>
    </row>
    <row r="663" spans="1:65" s="15" customFormat="1" ht="11.25">
      <c r="B663" s="222"/>
      <c r="C663" s="223"/>
      <c r="D663" s="202" t="s">
        <v>140</v>
      </c>
      <c r="E663" s="224" t="s">
        <v>19</v>
      </c>
      <c r="F663" s="225" t="s">
        <v>144</v>
      </c>
      <c r="G663" s="223"/>
      <c r="H663" s="226">
        <v>9.36</v>
      </c>
      <c r="I663" s="227"/>
      <c r="J663" s="223"/>
      <c r="K663" s="223"/>
      <c r="L663" s="228"/>
      <c r="M663" s="229"/>
      <c r="N663" s="230"/>
      <c r="O663" s="230"/>
      <c r="P663" s="230"/>
      <c r="Q663" s="230"/>
      <c r="R663" s="230"/>
      <c r="S663" s="230"/>
      <c r="T663" s="231"/>
      <c r="AT663" s="232" t="s">
        <v>140</v>
      </c>
      <c r="AU663" s="232" t="s">
        <v>81</v>
      </c>
      <c r="AV663" s="15" t="s">
        <v>136</v>
      </c>
      <c r="AW663" s="15" t="s">
        <v>34</v>
      </c>
      <c r="AX663" s="15" t="s">
        <v>79</v>
      </c>
      <c r="AY663" s="232" t="s">
        <v>130</v>
      </c>
    </row>
    <row r="664" spans="1:65" s="2" customFormat="1" ht="24.2" customHeight="1">
      <c r="A664" s="36"/>
      <c r="B664" s="37"/>
      <c r="C664" s="181" t="s">
        <v>1030</v>
      </c>
      <c r="D664" s="181" t="s">
        <v>132</v>
      </c>
      <c r="E664" s="182" t="s">
        <v>1031</v>
      </c>
      <c r="F664" s="183" t="s">
        <v>1032</v>
      </c>
      <c r="G664" s="184" t="s">
        <v>154</v>
      </c>
      <c r="H664" s="185">
        <v>9.36</v>
      </c>
      <c r="I664" s="186"/>
      <c r="J664" s="187">
        <f>ROUND(I664*H664,2)</f>
        <v>0</v>
      </c>
      <c r="K664" s="188"/>
      <c r="L664" s="41"/>
      <c r="M664" s="189" t="s">
        <v>19</v>
      </c>
      <c r="N664" s="190" t="s">
        <v>43</v>
      </c>
      <c r="O664" s="66"/>
      <c r="P664" s="191">
        <f>O664*H664</f>
        <v>0</v>
      </c>
      <c r="Q664" s="191">
        <v>0</v>
      </c>
      <c r="R664" s="191">
        <f>Q664*H664</f>
        <v>0</v>
      </c>
      <c r="S664" s="191">
        <v>0</v>
      </c>
      <c r="T664" s="192">
        <f>S664*H664</f>
        <v>0</v>
      </c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R664" s="193" t="s">
        <v>136</v>
      </c>
      <c r="AT664" s="193" t="s">
        <v>132</v>
      </c>
      <c r="AU664" s="193" t="s">
        <v>81</v>
      </c>
      <c r="AY664" s="19" t="s">
        <v>130</v>
      </c>
      <c r="BE664" s="194">
        <f>IF(N664="základní",J664,0)</f>
        <v>0</v>
      </c>
      <c r="BF664" s="194">
        <f>IF(N664="snížená",J664,0)</f>
        <v>0</v>
      </c>
      <c r="BG664" s="194">
        <f>IF(N664="zákl. přenesená",J664,0)</f>
        <v>0</v>
      </c>
      <c r="BH664" s="194">
        <f>IF(N664="sníž. přenesená",J664,0)</f>
        <v>0</v>
      </c>
      <c r="BI664" s="194">
        <f>IF(N664="nulová",J664,0)</f>
        <v>0</v>
      </c>
      <c r="BJ664" s="19" t="s">
        <v>79</v>
      </c>
      <c r="BK664" s="194">
        <f>ROUND(I664*H664,2)</f>
        <v>0</v>
      </c>
      <c r="BL664" s="19" t="s">
        <v>136</v>
      </c>
      <c r="BM664" s="193" t="s">
        <v>1033</v>
      </c>
    </row>
    <row r="665" spans="1:65" s="2" customFormat="1" ht="11.25">
      <c r="A665" s="36"/>
      <c r="B665" s="37"/>
      <c r="C665" s="38"/>
      <c r="D665" s="195" t="s">
        <v>138</v>
      </c>
      <c r="E665" s="38"/>
      <c r="F665" s="196" t="s">
        <v>1034</v>
      </c>
      <c r="G665" s="38"/>
      <c r="H665" s="38"/>
      <c r="I665" s="197"/>
      <c r="J665" s="38"/>
      <c r="K665" s="38"/>
      <c r="L665" s="41"/>
      <c r="M665" s="198"/>
      <c r="N665" s="199"/>
      <c r="O665" s="66"/>
      <c r="P665" s="66"/>
      <c r="Q665" s="66"/>
      <c r="R665" s="66"/>
      <c r="S665" s="66"/>
      <c r="T665" s="67"/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  <c r="AT665" s="19" t="s">
        <v>138</v>
      </c>
      <c r="AU665" s="19" t="s">
        <v>81</v>
      </c>
    </row>
    <row r="666" spans="1:65" s="13" customFormat="1" ht="11.25">
      <c r="B666" s="200"/>
      <c r="C666" s="201"/>
      <c r="D666" s="202" t="s">
        <v>140</v>
      </c>
      <c r="E666" s="203" t="s">
        <v>19</v>
      </c>
      <c r="F666" s="204" t="s">
        <v>560</v>
      </c>
      <c r="G666" s="201"/>
      <c r="H666" s="203" t="s">
        <v>19</v>
      </c>
      <c r="I666" s="205"/>
      <c r="J666" s="201"/>
      <c r="K666" s="201"/>
      <c r="L666" s="206"/>
      <c r="M666" s="207"/>
      <c r="N666" s="208"/>
      <c r="O666" s="208"/>
      <c r="P666" s="208"/>
      <c r="Q666" s="208"/>
      <c r="R666" s="208"/>
      <c r="S666" s="208"/>
      <c r="T666" s="209"/>
      <c r="AT666" s="210" t="s">
        <v>140</v>
      </c>
      <c r="AU666" s="210" t="s">
        <v>81</v>
      </c>
      <c r="AV666" s="13" t="s">
        <v>79</v>
      </c>
      <c r="AW666" s="13" t="s">
        <v>34</v>
      </c>
      <c r="AX666" s="13" t="s">
        <v>72</v>
      </c>
      <c r="AY666" s="210" t="s">
        <v>130</v>
      </c>
    </row>
    <row r="667" spans="1:65" s="13" customFormat="1" ht="11.25">
      <c r="B667" s="200"/>
      <c r="C667" s="201"/>
      <c r="D667" s="202" t="s">
        <v>140</v>
      </c>
      <c r="E667" s="203" t="s">
        <v>19</v>
      </c>
      <c r="F667" s="204" t="s">
        <v>561</v>
      </c>
      <c r="G667" s="201"/>
      <c r="H667" s="203" t="s">
        <v>19</v>
      </c>
      <c r="I667" s="205"/>
      <c r="J667" s="201"/>
      <c r="K667" s="201"/>
      <c r="L667" s="206"/>
      <c r="M667" s="207"/>
      <c r="N667" s="208"/>
      <c r="O667" s="208"/>
      <c r="P667" s="208"/>
      <c r="Q667" s="208"/>
      <c r="R667" s="208"/>
      <c r="S667" s="208"/>
      <c r="T667" s="209"/>
      <c r="AT667" s="210" t="s">
        <v>140</v>
      </c>
      <c r="AU667" s="210" t="s">
        <v>81</v>
      </c>
      <c r="AV667" s="13" t="s">
        <v>79</v>
      </c>
      <c r="AW667" s="13" t="s">
        <v>34</v>
      </c>
      <c r="AX667" s="13" t="s">
        <v>72</v>
      </c>
      <c r="AY667" s="210" t="s">
        <v>130</v>
      </c>
    </row>
    <row r="668" spans="1:65" s="14" customFormat="1" ht="11.25">
      <c r="B668" s="211"/>
      <c r="C668" s="212"/>
      <c r="D668" s="202" t="s">
        <v>140</v>
      </c>
      <c r="E668" s="213" t="s">
        <v>19</v>
      </c>
      <c r="F668" s="214" t="s">
        <v>1009</v>
      </c>
      <c r="G668" s="212"/>
      <c r="H668" s="215">
        <v>5.76</v>
      </c>
      <c r="I668" s="216"/>
      <c r="J668" s="212"/>
      <c r="K668" s="212"/>
      <c r="L668" s="217"/>
      <c r="M668" s="218"/>
      <c r="N668" s="219"/>
      <c r="O668" s="219"/>
      <c r="P668" s="219"/>
      <c r="Q668" s="219"/>
      <c r="R668" s="219"/>
      <c r="S668" s="219"/>
      <c r="T668" s="220"/>
      <c r="AT668" s="221" t="s">
        <v>140</v>
      </c>
      <c r="AU668" s="221" t="s">
        <v>81</v>
      </c>
      <c r="AV668" s="14" t="s">
        <v>81</v>
      </c>
      <c r="AW668" s="14" t="s">
        <v>34</v>
      </c>
      <c r="AX668" s="14" t="s">
        <v>72</v>
      </c>
      <c r="AY668" s="221" t="s">
        <v>130</v>
      </c>
    </row>
    <row r="669" spans="1:65" s="13" customFormat="1" ht="11.25">
      <c r="B669" s="200"/>
      <c r="C669" s="201"/>
      <c r="D669" s="202" t="s">
        <v>140</v>
      </c>
      <c r="E669" s="203" t="s">
        <v>19</v>
      </c>
      <c r="F669" s="204" t="s">
        <v>1035</v>
      </c>
      <c r="G669" s="201"/>
      <c r="H669" s="203" t="s">
        <v>19</v>
      </c>
      <c r="I669" s="205"/>
      <c r="J669" s="201"/>
      <c r="K669" s="201"/>
      <c r="L669" s="206"/>
      <c r="M669" s="207"/>
      <c r="N669" s="208"/>
      <c r="O669" s="208"/>
      <c r="P669" s="208"/>
      <c r="Q669" s="208"/>
      <c r="R669" s="208"/>
      <c r="S669" s="208"/>
      <c r="T669" s="209"/>
      <c r="AT669" s="210" t="s">
        <v>140</v>
      </c>
      <c r="AU669" s="210" t="s">
        <v>81</v>
      </c>
      <c r="AV669" s="13" t="s">
        <v>79</v>
      </c>
      <c r="AW669" s="13" t="s">
        <v>34</v>
      </c>
      <c r="AX669" s="13" t="s">
        <v>72</v>
      </c>
      <c r="AY669" s="210" t="s">
        <v>130</v>
      </c>
    </row>
    <row r="670" spans="1:65" s="14" customFormat="1" ht="11.25">
      <c r="B670" s="211"/>
      <c r="C670" s="212"/>
      <c r="D670" s="202" t="s">
        <v>140</v>
      </c>
      <c r="E670" s="213" t="s">
        <v>19</v>
      </c>
      <c r="F670" s="214" t="s">
        <v>791</v>
      </c>
      <c r="G670" s="212"/>
      <c r="H670" s="215">
        <v>3.6</v>
      </c>
      <c r="I670" s="216"/>
      <c r="J670" s="212"/>
      <c r="K670" s="212"/>
      <c r="L670" s="217"/>
      <c r="M670" s="218"/>
      <c r="N670" s="219"/>
      <c r="O670" s="219"/>
      <c r="P670" s="219"/>
      <c r="Q670" s="219"/>
      <c r="R670" s="219"/>
      <c r="S670" s="219"/>
      <c r="T670" s="220"/>
      <c r="AT670" s="221" t="s">
        <v>140</v>
      </c>
      <c r="AU670" s="221" t="s">
        <v>81</v>
      </c>
      <c r="AV670" s="14" t="s">
        <v>81</v>
      </c>
      <c r="AW670" s="14" t="s">
        <v>34</v>
      </c>
      <c r="AX670" s="14" t="s">
        <v>72</v>
      </c>
      <c r="AY670" s="221" t="s">
        <v>130</v>
      </c>
    </row>
    <row r="671" spans="1:65" s="15" customFormat="1" ht="11.25">
      <c r="B671" s="222"/>
      <c r="C671" s="223"/>
      <c r="D671" s="202" t="s">
        <v>140</v>
      </c>
      <c r="E671" s="224" t="s">
        <v>19</v>
      </c>
      <c r="F671" s="225" t="s">
        <v>144</v>
      </c>
      <c r="G671" s="223"/>
      <c r="H671" s="226">
        <v>9.36</v>
      </c>
      <c r="I671" s="227"/>
      <c r="J671" s="223"/>
      <c r="K671" s="223"/>
      <c r="L671" s="228"/>
      <c r="M671" s="229"/>
      <c r="N671" s="230"/>
      <c r="O671" s="230"/>
      <c r="P671" s="230"/>
      <c r="Q671" s="230"/>
      <c r="R671" s="230"/>
      <c r="S671" s="230"/>
      <c r="T671" s="231"/>
      <c r="AT671" s="232" t="s">
        <v>140</v>
      </c>
      <c r="AU671" s="232" t="s">
        <v>81</v>
      </c>
      <c r="AV671" s="15" t="s">
        <v>136</v>
      </c>
      <c r="AW671" s="15" t="s">
        <v>34</v>
      </c>
      <c r="AX671" s="15" t="s">
        <v>79</v>
      </c>
      <c r="AY671" s="232" t="s">
        <v>130</v>
      </c>
    </row>
    <row r="672" spans="1:65" s="12" customFormat="1" ht="22.9" customHeight="1">
      <c r="B672" s="165"/>
      <c r="C672" s="166"/>
      <c r="D672" s="167" t="s">
        <v>71</v>
      </c>
      <c r="E672" s="179" t="s">
        <v>185</v>
      </c>
      <c r="F672" s="179" t="s">
        <v>1036</v>
      </c>
      <c r="G672" s="166"/>
      <c r="H672" s="166"/>
      <c r="I672" s="169"/>
      <c r="J672" s="180">
        <f>BK672</f>
        <v>0</v>
      </c>
      <c r="K672" s="166"/>
      <c r="L672" s="171"/>
      <c r="M672" s="172"/>
      <c r="N672" s="173"/>
      <c r="O672" s="173"/>
      <c r="P672" s="174">
        <f>SUM(P673:P679)</f>
        <v>0</v>
      </c>
      <c r="Q672" s="173"/>
      <c r="R672" s="174">
        <f>SUM(R673:R679)</f>
        <v>2.6378946000000001</v>
      </c>
      <c r="S672" s="173"/>
      <c r="T672" s="175">
        <f>SUM(T673:T679)</f>
        <v>0</v>
      </c>
      <c r="AR672" s="176" t="s">
        <v>79</v>
      </c>
      <c r="AT672" s="177" t="s">
        <v>71</v>
      </c>
      <c r="AU672" s="177" t="s">
        <v>79</v>
      </c>
      <c r="AY672" s="176" t="s">
        <v>130</v>
      </c>
      <c r="BK672" s="178">
        <f>SUM(BK673:BK679)</f>
        <v>0</v>
      </c>
    </row>
    <row r="673" spans="1:65" s="2" customFormat="1" ht="24.2" customHeight="1">
      <c r="A673" s="36"/>
      <c r="B673" s="37"/>
      <c r="C673" s="181" t="s">
        <v>1037</v>
      </c>
      <c r="D673" s="181" t="s">
        <v>132</v>
      </c>
      <c r="E673" s="182" t="s">
        <v>1038</v>
      </c>
      <c r="F673" s="183" t="s">
        <v>1039</v>
      </c>
      <c r="G673" s="184" t="s">
        <v>154</v>
      </c>
      <c r="H673" s="185">
        <v>28.82</v>
      </c>
      <c r="I673" s="186"/>
      <c r="J673" s="187">
        <f>ROUND(I673*H673,2)</f>
        <v>0</v>
      </c>
      <c r="K673" s="188"/>
      <c r="L673" s="41"/>
      <c r="M673" s="189" t="s">
        <v>19</v>
      </c>
      <c r="N673" s="190" t="s">
        <v>43</v>
      </c>
      <c r="O673" s="66"/>
      <c r="P673" s="191">
        <f>O673*H673</f>
        <v>0</v>
      </c>
      <c r="Q673" s="191">
        <v>9.153E-2</v>
      </c>
      <c r="R673" s="191">
        <f>Q673*H673</f>
        <v>2.6378946000000001</v>
      </c>
      <c r="S673" s="191">
        <v>0</v>
      </c>
      <c r="T673" s="192">
        <f>S673*H673</f>
        <v>0</v>
      </c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R673" s="193" t="s">
        <v>136</v>
      </c>
      <c r="AT673" s="193" t="s">
        <v>132</v>
      </c>
      <c r="AU673" s="193" t="s">
        <v>81</v>
      </c>
      <c r="AY673" s="19" t="s">
        <v>130</v>
      </c>
      <c r="BE673" s="194">
        <f>IF(N673="základní",J673,0)</f>
        <v>0</v>
      </c>
      <c r="BF673" s="194">
        <f>IF(N673="snížená",J673,0)</f>
        <v>0</v>
      </c>
      <c r="BG673" s="194">
        <f>IF(N673="zákl. přenesená",J673,0)</f>
        <v>0</v>
      </c>
      <c r="BH673" s="194">
        <f>IF(N673="sníž. přenesená",J673,0)</f>
        <v>0</v>
      </c>
      <c r="BI673" s="194">
        <f>IF(N673="nulová",J673,0)</f>
        <v>0</v>
      </c>
      <c r="BJ673" s="19" t="s">
        <v>79</v>
      </c>
      <c r="BK673" s="194">
        <f>ROUND(I673*H673,2)</f>
        <v>0</v>
      </c>
      <c r="BL673" s="19" t="s">
        <v>136</v>
      </c>
      <c r="BM673" s="193" t="s">
        <v>1040</v>
      </c>
    </row>
    <row r="674" spans="1:65" s="2" customFormat="1" ht="11.25">
      <c r="A674" s="36"/>
      <c r="B674" s="37"/>
      <c r="C674" s="38"/>
      <c r="D674" s="195" t="s">
        <v>138</v>
      </c>
      <c r="E674" s="38"/>
      <c r="F674" s="196" t="s">
        <v>1041</v>
      </c>
      <c r="G674" s="38"/>
      <c r="H674" s="38"/>
      <c r="I674" s="197"/>
      <c r="J674" s="38"/>
      <c r="K674" s="38"/>
      <c r="L674" s="41"/>
      <c r="M674" s="198"/>
      <c r="N674" s="199"/>
      <c r="O674" s="66"/>
      <c r="P674" s="66"/>
      <c r="Q674" s="66"/>
      <c r="R674" s="66"/>
      <c r="S674" s="66"/>
      <c r="T674" s="67"/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T674" s="19" t="s">
        <v>138</v>
      </c>
      <c r="AU674" s="19" t="s">
        <v>81</v>
      </c>
    </row>
    <row r="675" spans="1:65" s="13" customFormat="1" ht="11.25">
      <c r="B675" s="200"/>
      <c r="C675" s="201"/>
      <c r="D675" s="202" t="s">
        <v>140</v>
      </c>
      <c r="E675" s="203" t="s">
        <v>19</v>
      </c>
      <c r="F675" s="204" t="s">
        <v>844</v>
      </c>
      <c r="G675" s="201"/>
      <c r="H675" s="203" t="s">
        <v>19</v>
      </c>
      <c r="I675" s="205"/>
      <c r="J675" s="201"/>
      <c r="K675" s="201"/>
      <c r="L675" s="206"/>
      <c r="M675" s="207"/>
      <c r="N675" s="208"/>
      <c r="O675" s="208"/>
      <c r="P675" s="208"/>
      <c r="Q675" s="208"/>
      <c r="R675" s="208"/>
      <c r="S675" s="208"/>
      <c r="T675" s="209"/>
      <c r="AT675" s="210" t="s">
        <v>140</v>
      </c>
      <c r="AU675" s="210" t="s">
        <v>81</v>
      </c>
      <c r="AV675" s="13" t="s">
        <v>79</v>
      </c>
      <c r="AW675" s="13" t="s">
        <v>34</v>
      </c>
      <c r="AX675" s="13" t="s">
        <v>72</v>
      </c>
      <c r="AY675" s="210" t="s">
        <v>130</v>
      </c>
    </row>
    <row r="676" spans="1:65" s="13" customFormat="1" ht="11.25">
      <c r="B676" s="200"/>
      <c r="C676" s="201"/>
      <c r="D676" s="202" t="s">
        <v>140</v>
      </c>
      <c r="E676" s="203" t="s">
        <v>19</v>
      </c>
      <c r="F676" s="204" t="s">
        <v>804</v>
      </c>
      <c r="G676" s="201"/>
      <c r="H676" s="203" t="s">
        <v>19</v>
      </c>
      <c r="I676" s="205"/>
      <c r="J676" s="201"/>
      <c r="K676" s="201"/>
      <c r="L676" s="206"/>
      <c r="M676" s="207"/>
      <c r="N676" s="208"/>
      <c r="O676" s="208"/>
      <c r="P676" s="208"/>
      <c r="Q676" s="208"/>
      <c r="R676" s="208"/>
      <c r="S676" s="208"/>
      <c r="T676" s="209"/>
      <c r="AT676" s="210" t="s">
        <v>140</v>
      </c>
      <c r="AU676" s="210" t="s">
        <v>81</v>
      </c>
      <c r="AV676" s="13" t="s">
        <v>79</v>
      </c>
      <c r="AW676" s="13" t="s">
        <v>34</v>
      </c>
      <c r="AX676" s="13" t="s">
        <v>72</v>
      </c>
      <c r="AY676" s="210" t="s">
        <v>130</v>
      </c>
    </row>
    <row r="677" spans="1:65" s="13" customFormat="1" ht="11.25">
      <c r="B677" s="200"/>
      <c r="C677" s="201"/>
      <c r="D677" s="202" t="s">
        <v>140</v>
      </c>
      <c r="E677" s="203" t="s">
        <v>19</v>
      </c>
      <c r="F677" s="204" t="s">
        <v>1042</v>
      </c>
      <c r="G677" s="201"/>
      <c r="H677" s="203" t="s">
        <v>19</v>
      </c>
      <c r="I677" s="205"/>
      <c r="J677" s="201"/>
      <c r="K677" s="201"/>
      <c r="L677" s="206"/>
      <c r="M677" s="207"/>
      <c r="N677" s="208"/>
      <c r="O677" s="208"/>
      <c r="P677" s="208"/>
      <c r="Q677" s="208"/>
      <c r="R677" s="208"/>
      <c r="S677" s="208"/>
      <c r="T677" s="209"/>
      <c r="AT677" s="210" t="s">
        <v>140</v>
      </c>
      <c r="AU677" s="210" t="s">
        <v>81</v>
      </c>
      <c r="AV677" s="13" t="s">
        <v>79</v>
      </c>
      <c r="AW677" s="13" t="s">
        <v>34</v>
      </c>
      <c r="AX677" s="13" t="s">
        <v>72</v>
      </c>
      <c r="AY677" s="210" t="s">
        <v>130</v>
      </c>
    </row>
    <row r="678" spans="1:65" s="14" customFormat="1" ht="11.25">
      <c r="B678" s="211"/>
      <c r="C678" s="212"/>
      <c r="D678" s="202" t="s">
        <v>140</v>
      </c>
      <c r="E678" s="213" t="s">
        <v>19</v>
      </c>
      <c r="F678" s="214" t="s">
        <v>992</v>
      </c>
      <c r="G678" s="212"/>
      <c r="H678" s="215">
        <v>28.82</v>
      </c>
      <c r="I678" s="216"/>
      <c r="J678" s="212"/>
      <c r="K678" s="212"/>
      <c r="L678" s="217"/>
      <c r="M678" s="218"/>
      <c r="N678" s="219"/>
      <c r="O678" s="219"/>
      <c r="P678" s="219"/>
      <c r="Q678" s="219"/>
      <c r="R678" s="219"/>
      <c r="S678" s="219"/>
      <c r="T678" s="220"/>
      <c r="AT678" s="221" t="s">
        <v>140</v>
      </c>
      <c r="AU678" s="221" t="s">
        <v>81</v>
      </c>
      <c r="AV678" s="14" t="s">
        <v>81</v>
      </c>
      <c r="AW678" s="14" t="s">
        <v>34</v>
      </c>
      <c r="AX678" s="14" t="s">
        <v>72</v>
      </c>
      <c r="AY678" s="221" t="s">
        <v>130</v>
      </c>
    </row>
    <row r="679" spans="1:65" s="15" customFormat="1" ht="11.25">
      <c r="B679" s="222"/>
      <c r="C679" s="223"/>
      <c r="D679" s="202" t="s">
        <v>140</v>
      </c>
      <c r="E679" s="224" t="s">
        <v>19</v>
      </c>
      <c r="F679" s="225" t="s">
        <v>144</v>
      </c>
      <c r="G679" s="223"/>
      <c r="H679" s="226">
        <v>28.82</v>
      </c>
      <c r="I679" s="227"/>
      <c r="J679" s="223"/>
      <c r="K679" s="223"/>
      <c r="L679" s="228"/>
      <c r="M679" s="229"/>
      <c r="N679" s="230"/>
      <c r="O679" s="230"/>
      <c r="P679" s="230"/>
      <c r="Q679" s="230"/>
      <c r="R679" s="230"/>
      <c r="S679" s="230"/>
      <c r="T679" s="231"/>
      <c r="AT679" s="232" t="s">
        <v>140</v>
      </c>
      <c r="AU679" s="232" t="s">
        <v>81</v>
      </c>
      <c r="AV679" s="15" t="s">
        <v>136</v>
      </c>
      <c r="AW679" s="15" t="s">
        <v>34</v>
      </c>
      <c r="AX679" s="15" t="s">
        <v>79</v>
      </c>
      <c r="AY679" s="232" t="s">
        <v>130</v>
      </c>
    </row>
    <row r="680" spans="1:65" s="12" customFormat="1" ht="22.9" customHeight="1">
      <c r="B680" s="165"/>
      <c r="C680" s="166"/>
      <c r="D680" s="167" t="s">
        <v>71</v>
      </c>
      <c r="E680" s="179" t="s">
        <v>200</v>
      </c>
      <c r="F680" s="179" t="s">
        <v>445</v>
      </c>
      <c r="G680" s="166"/>
      <c r="H680" s="166"/>
      <c r="I680" s="169"/>
      <c r="J680" s="180">
        <f>BK680</f>
        <v>0</v>
      </c>
      <c r="K680" s="166"/>
      <c r="L680" s="171"/>
      <c r="M680" s="172"/>
      <c r="N680" s="173"/>
      <c r="O680" s="173"/>
      <c r="P680" s="174">
        <f>SUM(P681:P791)</f>
        <v>0</v>
      </c>
      <c r="Q680" s="173"/>
      <c r="R680" s="174">
        <f>SUM(R681:R791)</f>
        <v>98.397276000000005</v>
      </c>
      <c r="S680" s="173"/>
      <c r="T680" s="175">
        <f>SUM(T681:T791)</f>
        <v>0</v>
      </c>
      <c r="AR680" s="176" t="s">
        <v>79</v>
      </c>
      <c r="AT680" s="177" t="s">
        <v>71</v>
      </c>
      <c r="AU680" s="177" t="s">
        <v>79</v>
      </c>
      <c r="AY680" s="176" t="s">
        <v>130</v>
      </c>
      <c r="BK680" s="178">
        <f>SUM(BK681:BK791)</f>
        <v>0</v>
      </c>
    </row>
    <row r="681" spans="1:65" s="2" customFormat="1" ht="24.2" customHeight="1">
      <c r="A681" s="36"/>
      <c r="B681" s="37"/>
      <c r="C681" s="181" t="s">
        <v>1043</v>
      </c>
      <c r="D681" s="181" t="s">
        <v>132</v>
      </c>
      <c r="E681" s="182" t="s">
        <v>1044</v>
      </c>
      <c r="F681" s="183" t="s">
        <v>1045</v>
      </c>
      <c r="G681" s="184" t="s">
        <v>540</v>
      </c>
      <c r="H681" s="185">
        <v>1</v>
      </c>
      <c r="I681" s="186"/>
      <c r="J681" s="187">
        <f>ROUND(I681*H681,2)</f>
        <v>0</v>
      </c>
      <c r="K681" s="188"/>
      <c r="L681" s="41"/>
      <c r="M681" s="189" t="s">
        <v>19</v>
      </c>
      <c r="N681" s="190" t="s">
        <v>43</v>
      </c>
      <c r="O681" s="66"/>
      <c r="P681" s="191">
        <f>O681*H681</f>
        <v>0</v>
      </c>
      <c r="Q681" s="191">
        <v>0</v>
      </c>
      <c r="R681" s="191">
        <f>Q681*H681</f>
        <v>0</v>
      </c>
      <c r="S681" s="191">
        <v>0</v>
      </c>
      <c r="T681" s="192">
        <f>S681*H681</f>
        <v>0</v>
      </c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R681" s="193" t="s">
        <v>136</v>
      </c>
      <c r="AT681" s="193" t="s">
        <v>132</v>
      </c>
      <c r="AU681" s="193" t="s">
        <v>81</v>
      </c>
      <c r="AY681" s="19" t="s">
        <v>130</v>
      </c>
      <c r="BE681" s="194">
        <f>IF(N681="základní",J681,0)</f>
        <v>0</v>
      </c>
      <c r="BF681" s="194">
        <f>IF(N681="snížená",J681,0)</f>
        <v>0</v>
      </c>
      <c r="BG681" s="194">
        <f>IF(N681="zákl. přenesená",J681,0)</f>
        <v>0</v>
      </c>
      <c r="BH681" s="194">
        <f>IF(N681="sníž. přenesená",J681,0)</f>
        <v>0</v>
      </c>
      <c r="BI681" s="194">
        <f>IF(N681="nulová",J681,0)</f>
        <v>0</v>
      </c>
      <c r="BJ681" s="19" t="s">
        <v>79</v>
      </c>
      <c r="BK681" s="194">
        <f>ROUND(I681*H681,2)</f>
        <v>0</v>
      </c>
      <c r="BL681" s="19" t="s">
        <v>136</v>
      </c>
      <c r="BM681" s="193" t="s">
        <v>1046</v>
      </c>
    </row>
    <row r="682" spans="1:65" s="2" customFormat="1" ht="11.25">
      <c r="A682" s="36"/>
      <c r="B682" s="37"/>
      <c r="C682" s="38"/>
      <c r="D682" s="195" t="s">
        <v>138</v>
      </c>
      <c r="E682" s="38"/>
      <c r="F682" s="196" t="s">
        <v>1047</v>
      </c>
      <c r="G682" s="38"/>
      <c r="H682" s="38"/>
      <c r="I682" s="197"/>
      <c r="J682" s="38"/>
      <c r="K682" s="38"/>
      <c r="L682" s="41"/>
      <c r="M682" s="198"/>
      <c r="N682" s="199"/>
      <c r="O682" s="66"/>
      <c r="P682" s="66"/>
      <c r="Q682" s="66"/>
      <c r="R682" s="66"/>
      <c r="S682" s="66"/>
      <c r="T682" s="67"/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T682" s="19" t="s">
        <v>138</v>
      </c>
      <c r="AU682" s="19" t="s">
        <v>81</v>
      </c>
    </row>
    <row r="683" spans="1:65" s="13" customFormat="1" ht="11.25">
      <c r="B683" s="200"/>
      <c r="C683" s="201"/>
      <c r="D683" s="202" t="s">
        <v>140</v>
      </c>
      <c r="E683" s="203" t="s">
        <v>19</v>
      </c>
      <c r="F683" s="204" t="s">
        <v>560</v>
      </c>
      <c r="G683" s="201"/>
      <c r="H683" s="203" t="s">
        <v>19</v>
      </c>
      <c r="I683" s="205"/>
      <c r="J683" s="201"/>
      <c r="K683" s="201"/>
      <c r="L683" s="206"/>
      <c r="M683" s="207"/>
      <c r="N683" s="208"/>
      <c r="O683" s="208"/>
      <c r="P683" s="208"/>
      <c r="Q683" s="208"/>
      <c r="R683" s="208"/>
      <c r="S683" s="208"/>
      <c r="T683" s="209"/>
      <c r="AT683" s="210" t="s">
        <v>140</v>
      </c>
      <c r="AU683" s="210" t="s">
        <v>81</v>
      </c>
      <c r="AV683" s="13" t="s">
        <v>79</v>
      </c>
      <c r="AW683" s="13" t="s">
        <v>34</v>
      </c>
      <c r="AX683" s="13" t="s">
        <v>72</v>
      </c>
      <c r="AY683" s="210" t="s">
        <v>130</v>
      </c>
    </row>
    <row r="684" spans="1:65" s="13" customFormat="1" ht="11.25">
      <c r="B684" s="200"/>
      <c r="C684" s="201"/>
      <c r="D684" s="202" t="s">
        <v>140</v>
      </c>
      <c r="E684" s="203" t="s">
        <v>19</v>
      </c>
      <c r="F684" s="204" t="s">
        <v>1048</v>
      </c>
      <c r="G684" s="201"/>
      <c r="H684" s="203" t="s">
        <v>19</v>
      </c>
      <c r="I684" s="205"/>
      <c r="J684" s="201"/>
      <c r="K684" s="201"/>
      <c r="L684" s="206"/>
      <c r="M684" s="207"/>
      <c r="N684" s="208"/>
      <c r="O684" s="208"/>
      <c r="P684" s="208"/>
      <c r="Q684" s="208"/>
      <c r="R684" s="208"/>
      <c r="S684" s="208"/>
      <c r="T684" s="209"/>
      <c r="AT684" s="210" t="s">
        <v>140</v>
      </c>
      <c r="AU684" s="210" t="s">
        <v>81</v>
      </c>
      <c r="AV684" s="13" t="s">
        <v>79</v>
      </c>
      <c r="AW684" s="13" t="s">
        <v>34</v>
      </c>
      <c r="AX684" s="13" t="s">
        <v>72</v>
      </c>
      <c r="AY684" s="210" t="s">
        <v>130</v>
      </c>
    </row>
    <row r="685" spans="1:65" s="14" customFormat="1" ht="11.25">
      <c r="B685" s="211"/>
      <c r="C685" s="212"/>
      <c r="D685" s="202" t="s">
        <v>140</v>
      </c>
      <c r="E685" s="213" t="s">
        <v>19</v>
      </c>
      <c r="F685" s="214" t="s">
        <v>79</v>
      </c>
      <c r="G685" s="212"/>
      <c r="H685" s="215">
        <v>1</v>
      </c>
      <c r="I685" s="216"/>
      <c r="J685" s="212"/>
      <c r="K685" s="212"/>
      <c r="L685" s="217"/>
      <c r="M685" s="218"/>
      <c r="N685" s="219"/>
      <c r="O685" s="219"/>
      <c r="P685" s="219"/>
      <c r="Q685" s="219"/>
      <c r="R685" s="219"/>
      <c r="S685" s="219"/>
      <c r="T685" s="220"/>
      <c r="AT685" s="221" t="s">
        <v>140</v>
      </c>
      <c r="AU685" s="221" t="s">
        <v>81</v>
      </c>
      <c r="AV685" s="14" t="s">
        <v>81</v>
      </c>
      <c r="AW685" s="14" t="s">
        <v>34</v>
      </c>
      <c r="AX685" s="14" t="s">
        <v>72</v>
      </c>
      <c r="AY685" s="221" t="s">
        <v>130</v>
      </c>
    </row>
    <row r="686" spans="1:65" s="15" customFormat="1" ht="11.25">
      <c r="B686" s="222"/>
      <c r="C686" s="223"/>
      <c r="D686" s="202" t="s">
        <v>140</v>
      </c>
      <c r="E686" s="224" t="s">
        <v>19</v>
      </c>
      <c r="F686" s="225" t="s">
        <v>144</v>
      </c>
      <c r="G686" s="223"/>
      <c r="H686" s="226">
        <v>1</v>
      </c>
      <c r="I686" s="227"/>
      <c r="J686" s="223"/>
      <c r="K686" s="223"/>
      <c r="L686" s="228"/>
      <c r="M686" s="229"/>
      <c r="N686" s="230"/>
      <c r="O686" s="230"/>
      <c r="P686" s="230"/>
      <c r="Q686" s="230"/>
      <c r="R686" s="230"/>
      <c r="S686" s="230"/>
      <c r="T686" s="231"/>
      <c r="AT686" s="232" t="s">
        <v>140</v>
      </c>
      <c r="AU686" s="232" t="s">
        <v>81</v>
      </c>
      <c r="AV686" s="15" t="s">
        <v>136</v>
      </c>
      <c r="AW686" s="15" t="s">
        <v>34</v>
      </c>
      <c r="AX686" s="15" t="s">
        <v>79</v>
      </c>
      <c r="AY686" s="232" t="s">
        <v>130</v>
      </c>
    </row>
    <row r="687" spans="1:65" s="2" customFormat="1" ht="24.2" customHeight="1">
      <c r="A687" s="36"/>
      <c r="B687" s="37"/>
      <c r="C687" s="181" t="s">
        <v>1049</v>
      </c>
      <c r="D687" s="181" t="s">
        <v>132</v>
      </c>
      <c r="E687" s="182" t="s">
        <v>1050</v>
      </c>
      <c r="F687" s="183" t="s">
        <v>1051</v>
      </c>
      <c r="G687" s="184" t="s">
        <v>379</v>
      </c>
      <c r="H687" s="185">
        <v>85</v>
      </c>
      <c r="I687" s="186"/>
      <c r="J687" s="187">
        <f>ROUND(I687*H687,2)</f>
        <v>0</v>
      </c>
      <c r="K687" s="188"/>
      <c r="L687" s="41"/>
      <c r="M687" s="189" t="s">
        <v>19</v>
      </c>
      <c r="N687" s="190" t="s">
        <v>43</v>
      </c>
      <c r="O687" s="66"/>
      <c r="P687" s="191">
        <f>O687*H687</f>
        <v>0</v>
      </c>
      <c r="Q687" s="191">
        <v>1.0000000000000001E-5</v>
      </c>
      <c r="R687" s="191">
        <f>Q687*H687</f>
        <v>8.5000000000000006E-4</v>
      </c>
      <c r="S687" s="191">
        <v>0</v>
      </c>
      <c r="T687" s="192">
        <f>S687*H687</f>
        <v>0</v>
      </c>
      <c r="U687" s="36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  <c r="AR687" s="193" t="s">
        <v>136</v>
      </c>
      <c r="AT687" s="193" t="s">
        <v>132</v>
      </c>
      <c r="AU687" s="193" t="s">
        <v>81</v>
      </c>
      <c r="AY687" s="19" t="s">
        <v>130</v>
      </c>
      <c r="BE687" s="194">
        <f>IF(N687="základní",J687,0)</f>
        <v>0</v>
      </c>
      <c r="BF687" s="194">
        <f>IF(N687="snížená",J687,0)</f>
        <v>0</v>
      </c>
      <c r="BG687" s="194">
        <f>IF(N687="zákl. přenesená",J687,0)</f>
        <v>0</v>
      </c>
      <c r="BH687" s="194">
        <f>IF(N687="sníž. přenesená",J687,0)</f>
        <v>0</v>
      </c>
      <c r="BI687" s="194">
        <f>IF(N687="nulová",J687,0)</f>
        <v>0</v>
      </c>
      <c r="BJ687" s="19" t="s">
        <v>79</v>
      </c>
      <c r="BK687" s="194">
        <f>ROUND(I687*H687,2)</f>
        <v>0</v>
      </c>
      <c r="BL687" s="19" t="s">
        <v>136</v>
      </c>
      <c r="BM687" s="193" t="s">
        <v>1052</v>
      </c>
    </row>
    <row r="688" spans="1:65" s="2" customFormat="1" ht="11.25">
      <c r="A688" s="36"/>
      <c r="B688" s="37"/>
      <c r="C688" s="38"/>
      <c r="D688" s="195" t="s">
        <v>138</v>
      </c>
      <c r="E688" s="38"/>
      <c r="F688" s="196" t="s">
        <v>1053</v>
      </c>
      <c r="G688" s="38"/>
      <c r="H688" s="38"/>
      <c r="I688" s="197"/>
      <c r="J688" s="38"/>
      <c r="K688" s="38"/>
      <c r="L688" s="41"/>
      <c r="M688" s="198"/>
      <c r="N688" s="199"/>
      <c r="O688" s="66"/>
      <c r="P688" s="66"/>
      <c r="Q688" s="66"/>
      <c r="R688" s="66"/>
      <c r="S688" s="66"/>
      <c r="T688" s="67"/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T688" s="19" t="s">
        <v>138</v>
      </c>
      <c r="AU688" s="19" t="s">
        <v>81</v>
      </c>
    </row>
    <row r="689" spans="1:65" s="13" customFormat="1" ht="11.25">
      <c r="B689" s="200"/>
      <c r="C689" s="201"/>
      <c r="D689" s="202" t="s">
        <v>140</v>
      </c>
      <c r="E689" s="203" t="s">
        <v>19</v>
      </c>
      <c r="F689" s="204" t="s">
        <v>560</v>
      </c>
      <c r="G689" s="201"/>
      <c r="H689" s="203" t="s">
        <v>19</v>
      </c>
      <c r="I689" s="205"/>
      <c r="J689" s="201"/>
      <c r="K689" s="201"/>
      <c r="L689" s="206"/>
      <c r="M689" s="207"/>
      <c r="N689" s="208"/>
      <c r="O689" s="208"/>
      <c r="P689" s="208"/>
      <c r="Q689" s="208"/>
      <c r="R689" s="208"/>
      <c r="S689" s="208"/>
      <c r="T689" s="209"/>
      <c r="AT689" s="210" t="s">
        <v>140</v>
      </c>
      <c r="AU689" s="210" t="s">
        <v>81</v>
      </c>
      <c r="AV689" s="13" t="s">
        <v>79</v>
      </c>
      <c r="AW689" s="13" t="s">
        <v>34</v>
      </c>
      <c r="AX689" s="13" t="s">
        <v>72</v>
      </c>
      <c r="AY689" s="210" t="s">
        <v>130</v>
      </c>
    </row>
    <row r="690" spans="1:65" s="14" customFormat="1" ht="11.25">
      <c r="B690" s="211"/>
      <c r="C690" s="212"/>
      <c r="D690" s="202" t="s">
        <v>140</v>
      </c>
      <c r="E690" s="213" t="s">
        <v>19</v>
      </c>
      <c r="F690" s="214" t="s">
        <v>816</v>
      </c>
      <c r="G690" s="212"/>
      <c r="H690" s="215">
        <v>85</v>
      </c>
      <c r="I690" s="216"/>
      <c r="J690" s="212"/>
      <c r="K690" s="212"/>
      <c r="L690" s="217"/>
      <c r="M690" s="218"/>
      <c r="N690" s="219"/>
      <c r="O690" s="219"/>
      <c r="P690" s="219"/>
      <c r="Q690" s="219"/>
      <c r="R690" s="219"/>
      <c r="S690" s="219"/>
      <c r="T690" s="220"/>
      <c r="AT690" s="221" t="s">
        <v>140</v>
      </c>
      <c r="AU690" s="221" t="s">
        <v>81</v>
      </c>
      <c r="AV690" s="14" t="s">
        <v>81</v>
      </c>
      <c r="AW690" s="14" t="s">
        <v>34</v>
      </c>
      <c r="AX690" s="14" t="s">
        <v>72</v>
      </c>
      <c r="AY690" s="221" t="s">
        <v>130</v>
      </c>
    </row>
    <row r="691" spans="1:65" s="15" customFormat="1" ht="11.25">
      <c r="B691" s="222"/>
      <c r="C691" s="223"/>
      <c r="D691" s="202" t="s">
        <v>140</v>
      </c>
      <c r="E691" s="224" t="s">
        <v>19</v>
      </c>
      <c r="F691" s="225" t="s">
        <v>144</v>
      </c>
      <c r="G691" s="223"/>
      <c r="H691" s="226">
        <v>85</v>
      </c>
      <c r="I691" s="227"/>
      <c r="J691" s="223"/>
      <c r="K691" s="223"/>
      <c r="L691" s="228"/>
      <c r="M691" s="229"/>
      <c r="N691" s="230"/>
      <c r="O691" s="230"/>
      <c r="P691" s="230"/>
      <c r="Q691" s="230"/>
      <c r="R691" s="230"/>
      <c r="S691" s="230"/>
      <c r="T691" s="231"/>
      <c r="AT691" s="232" t="s">
        <v>140</v>
      </c>
      <c r="AU691" s="232" t="s">
        <v>81</v>
      </c>
      <c r="AV691" s="15" t="s">
        <v>136</v>
      </c>
      <c r="AW691" s="15" t="s">
        <v>34</v>
      </c>
      <c r="AX691" s="15" t="s">
        <v>79</v>
      </c>
      <c r="AY691" s="232" t="s">
        <v>130</v>
      </c>
    </row>
    <row r="692" spans="1:65" s="2" customFormat="1" ht="16.5" customHeight="1">
      <c r="A692" s="36"/>
      <c r="B692" s="37"/>
      <c r="C692" s="244" t="s">
        <v>1054</v>
      </c>
      <c r="D692" s="244" t="s">
        <v>322</v>
      </c>
      <c r="E692" s="245" t="s">
        <v>1055</v>
      </c>
      <c r="F692" s="246" t="s">
        <v>1056</v>
      </c>
      <c r="G692" s="247" t="s">
        <v>379</v>
      </c>
      <c r="H692" s="248">
        <v>85</v>
      </c>
      <c r="I692" s="249"/>
      <c r="J692" s="250">
        <f>ROUND(I692*H692,2)</f>
        <v>0</v>
      </c>
      <c r="K692" s="251"/>
      <c r="L692" s="252"/>
      <c r="M692" s="253" t="s">
        <v>19</v>
      </c>
      <c r="N692" s="254" t="s">
        <v>43</v>
      </c>
      <c r="O692" s="66"/>
      <c r="P692" s="191">
        <f>O692*H692</f>
        <v>0</v>
      </c>
      <c r="Q692" s="191">
        <v>0.98</v>
      </c>
      <c r="R692" s="191">
        <f>Q692*H692</f>
        <v>83.3</v>
      </c>
      <c r="S692" s="191">
        <v>0</v>
      </c>
      <c r="T692" s="192">
        <f>S692*H692</f>
        <v>0</v>
      </c>
      <c r="U692" s="36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  <c r="AR692" s="193" t="s">
        <v>200</v>
      </c>
      <c r="AT692" s="193" t="s">
        <v>322</v>
      </c>
      <c r="AU692" s="193" t="s">
        <v>81</v>
      </c>
      <c r="AY692" s="19" t="s">
        <v>130</v>
      </c>
      <c r="BE692" s="194">
        <f>IF(N692="základní",J692,0)</f>
        <v>0</v>
      </c>
      <c r="BF692" s="194">
        <f>IF(N692="snížená",J692,0)</f>
        <v>0</v>
      </c>
      <c r="BG692" s="194">
        <f>IF(N692="zákl. přenesená",J692,0)</f>
        <v>0</v>
      </c>
      <c r="BH692" s="194">
        <f>IF(N692="sníž. přenesená",J692,0)</f>
        <v>0</v>
      </c>
      <c r="BI692" s="194">
        <f>IF(N692="nulová",J692,0)</f>
        <v>0</v>
      </c>
      <c r="BJ692" s="19" t="s">
        <v>79</v>
      </c>
      <c r="BK692" s="194">
        <f>ROUND(I692*H692,2)</f>
        <v>0</v>
      </c>
      <c r="BL692" s="19" t="s">
        <v>136</v>
      </c>
      <c r="BM692" s="193" t="s">
        <v>1057</v>
      </c>
    </row>
    <row r="693" spans="1:65" s="13" customFormat="1" ht="11.25">
      <c r="B693" s="200"/>
      <c r="C693" s="201"/>
      <c r="D693" s="202" t="s">
        <v>140</v>
      </c>
      <c r="E693" s="203" t="s">
        <v>19</v>
      </c>
      <c r="F693" s="204" t="s">
        <v>1058</v>
      </c>
      <c r="G693" s="201"/>
      <c r="H693" s="203" t="s">
        <v>19</v>
      </c>
      <c r="I693" s="205"/>
      <c r="J693" s="201"/>
      <c r="K693" s="201"/>
      <c r="L693" s="206"/>
      <c r="M693" s="207"/>
      <c r="N693" s="208"/>
      <c r="O693" s="208"/>
      <c r="P693" s="208"/>
      <c r="Q693" s="208"/>
      <c r="R693" s="208"/>
      <c r="S693" s="208"/>
      <c r="T693" s="209"/>
      <c r="AT693" s="210" t="s">
        <v>140</v>
      </c>
      <c r="AU693" s="210" t="s">
        <v>81</v>
      </c>
      <c r="AV693" s="13" t="s">
        <v>79</v>
      </c>
      <c r="AW693" s="13" t="s">
        <v>34</v>
      </c>
      <c r="AX693" s="13" t="s">
        <v>72</v>
      </c>
      <c r="AY693" s="210" t="s">
        <v>130</v>
      </c>
    </row>
    <row r="694" spans="1:65" s="14" customFormat="1" ht="11.25">
      <c r="B694" s="211"/>
      <c r="C694" s="212"/>
      <c r="D694" s="202" t="s">
        <v>140</v>
      </c>
      <c r="E694" s="213" t="s">
        <v>19</v>
      </c>
      <c r="F694" s="214" t="s">
        <v>816</v>
      </c>
      <c r="G694" s="212"/>
      <c r="H694" s="215">
        <v>85</v>
      </c>
      <c r="I694" s="216"/>
      <c r="J694" s="212"/>
      <c r="K694" s="212"/>
      <c r="L694" s="217"/>
      <c r="M694" s="218"/>
      <c r="N694" s="219"/>
      <c r="O694" s="219"/>
      <c r="P694" s="219"/>
      <c r="Q694" s="219"/>
      <c r="R694" s="219"/>
      <c r="S694" s="219"/>
      <c r="T694" s="220"/>
      <c r="AT694" s="221" t="s">
        <v>140</v>
      </c>
      <c r="AU694" s="221" t="s">
        <v>81</v>
      </c>
      <c r="AV694" s="14" t="s">
        <v>81</v>
      </c>
      <c r="AW694" s="14" t="s">
        <v>34</v>
      </c>
      <c r="AX694" s="14" t="s">
        <v>72</v>
      </c>
      <c r="AY694" s="221" t="s">
        <v>130</v>
      </c>
    </row>
    <row r="695" spans="1:65" s="15" customFormat="1" ht="11.25">
      <c r="B695" s="222"/>
      <c r="C695" s="223"/>
      <c r="D695" s="202" t="s">
        <v>140</v>
      </c>
      <c r="E695" s="224" t="s">
        <v>19</v>
      </c>
      <c r="F695" s="225" t="s">
        <v>144</v>
      </c>
      <c r="G695" s="223"/>
      <c r="H695" s="226">
        <v>85</v>
      </c>
      <c r="I695" s="227"/>
      <c r="J695" s="223"/>
      <c r="K695" s="223"/>
      <c r="L695" s="228"/>
      <c r="M695" s="229"/>
      <c r="N695" s="230"/>
      <c r="O695" s="230"/>
      <c r="P695" s="230"/>
      <c r="Q695" s="230"/>
      <c r="R695" s="230"/>
      <c r="S695" s="230"/>
      <c r="T695" s="231"/>
      <c r="AT695" s="232" t="s">
        <v>140</v>
      </c>
      <c r="AU695" s="232" t="s">
        <v>81</v>
      </c>
      <c r="AV695" s="15" t="s">
        <v>136</v>
      </c>
      <c r="AW695" s="15" t="s">
        <v>34</v>
      </c>
      <c r="AX695" s="15" t="s">
        <v>79</v>
      </c>
      <c r="AY695" s="232" t="s">
        <v>130</v>
      </c>
    </row>
    <row r="696" spans="1:65" s="2" customFormat="1" ht="24.2" customHeight="1">
      <c r="A696" s="36"/>
      <c r="B696" s="37"/>
      <c r="C696" s="181" t="s">
        <v>1059</v>
      </c>
      <c r="D696" s="181" t="s">
        <v>132</v>
      </c>
      <c r="E696" s="182" t="s">
        <v>1060</v>
      </c>
      <c r="F696" s="183" t="s">
        <v>1061</v>
      </c>
      <c r="G696" s="184" t="s">
        <v>379</v>
      </c>
      <c r="H696" s="185">
        <v>1.05</v>
      </c>
      <c r="I696" s="186"/>
      <c r="J696" s="187">
        <f>ROUND(I696*H696,2)</f>
        <v>0</v>
      </c>
      <c r="K696" s="188"/>
      <c r="L696" s="41"/>
      <c r="M696" s="189" t="s">
        <v>19</v>
      </c>
      <c r="N696" s="190" t="s">
        <v>43</v>
      </c>
      <c r="O696" s="66"/>
      <c r="P696" s="191">
        <f>O696*H696</f>
        <v>0</v>
      </c>
      <c r="Q696" s="191">
        <v>1.4400000000000001E-3</v>
      </c>
      <c r="R696" s="191">
        <f>Q696*H696</f>
        <v>1.5120000000000001E-3</v>
      </c>
      <c r="S696" s="191">
        <v>0</v>
      </c>
      <c r="T696" s="192">
        <f>S696*H696</f>
        <v>0</v>
      </c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R696" s="193" t="s">
        <v>136</v>
      </c>
      <c r="AT696" s="193" t="s">
        <v>132</v>
      </c>
      <c r="AU696" s="193" t="s">
        <v>81</v>
      </c>
      <c r="AY696" s="19" t="s">
        <v>130</v>
      </c>
      <c r="BE696" s="194">
        <f>IF(N696="základní",J696,0)</f>
        <v>0</v>
      </c>
      <c r="BF696" s="194">
        <f>IF(N696="snížená",J696,0)</f>
        <v>0</v>
      </c>
      <c r="BG696" s="194">
        <f>IF(N696="zákl. přenesená",J696,0)</f>
        <v>0</v>
      </c>
      <c r="BH696" s="194">
        <f>IF(N696="sníž. přenesená",J696,0)</f>
        <v>0</v>
      </c>
      <c r="BI696" s="194">
        <f>IF(N696="nulová",J696,0)</f>
        <v>0</v>
      </c>
      <c r="BJ696" s="19" t="s">
        <v>79</v>
      </c>
      <c r="BK696" s="194">
        <f>ROUND(I696*H696,2)</f>
        <v>0</v>
      </c>
      <c r="BL696" s="19" t="s">
        <v>136</v>
      </c>
      <c r="BM696" s="193" t="s">
        <v>1062</v>
      </c>
    </row>
    <row r="697" spans="1:65" s="2" customFormat="1" ht="11.25">
      <c r="A697" s="36"/>
      <c r="B697" s="37"/>
      <c r="C697" s="38"/>
      <c r="D697" s="195" t="s">
        <v>138</v>
      </c>
      <c r="E697" s="38"/>
      <c r="F697" s="196" t="s">
        <v>1063</v>
      </c>
      <c r="G697" s="38"/>
      <c r="H697" s="38"/>
      <c r="I697" s="197"/>
      <c r="J697" s="38"/>
      <c r="K697" s="38"/>
      <c r="L697" s="41"/>
      <c r="M697" s="198"/>
      <c r="N697" s="199"/>
      <c r="O697" s="66"/>
      <c r="P697" s="66"/>
      <c r="Q697" s="66"/>
      <c r="R697" s="66"/>
      <c r="S697" s="66"/>
      <c r="T697" s="67"/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T697" s="19" t="s">
        <v>138</v>
      </c>
      <c r="AU697" s="19" t="s">
        <v>81</v>
      </c>
    </row>
    <row r="698" spans="1:65" s="13" customFormat="1" ht="11.25">
      <c r="B698" s="200"/>
      <c r="C698" s="201"/>
      <c r="D698" s="202" t="s">
        <v>140</v>
      </c>
      <c r="E698" s="203" t="s">
        <v>19</v>
      </c>
      <c r="F698" s="204" t="s">
        <v>822</v>
      </c>
      <c r="G698" s="201"/>
      <c r="H698" s="203" t="s">
        <v>19</v>
      </c>
      <c r="I698" s="205"/>
      <c r="J698" s="201"/>
      <c r="K698" s="201"/>
      <c r="L698" s="206"/>
      <c r="M698" s="207"/>
      <c r="N698" s="208"/>
      <c r="O698" s="208"/>
      <c r="P698" s="208"/>
      <c r="Q698" s="208"/>
      <c r="R698" s="208"/>
      <c r="S698" s="208"/>
      <c r="T698" s="209"/>
      <c r="AT698" s="210" t="s">
        <v>140</v>
      </c>
      <c r="AU698" s="210" t="s">
        <v>81</v>
      </c>
      <c r="AV698" s="13" t="s">
        <v>79</v>
      </c>
      <c r="AW698" s="13" t="s">
        <v>34</v>
      </c>
      <c r="AX698" s="13" t="s">
        <v>72</v>
      </c>
      <c r="AY698" s="210" t="s">
        <v>130</v>
      </c>
    </row>
    <row r="699" spans="1:65" s="13" customFormat="1" ht="11.25">
      <c r="B699" s="200"/>
      <c r="C699" s="201"/>
      <c r="D699" s="202" t="s">
        <v>140</v>
      </c>
      <c r="E699" s="203" t="s">
        <v>19</v>
      </c>
      <c r="F699" s="204" t="s">
        <v>802</v>
      </c>
      <c r="G699" s="201"/>
      <c r="H699" s="203" t="s">
        <v>19</v>
      </c>
      <c r="I699" s="205"/>
      <c r="J699" s="201"/>
      <c r="K699" s="201"/>
      <c r="L699" s="206"/>
      <c r="M699" s="207"/>
      <c r="N699" s="208"/>
      <c r="O699" s="208"/>
      <c r="P699" s="208"/>
      <c r="Q699" s="208"/>
      <c r="R699" s="208"/>
      <c r="S699" s="208"/>
      <c r="T699" s="209"/>
      <c r="AT699" s="210" t="s">
        <v>140</v>
      </c>
      <c r="AU699" s="210" t="s">
        <v>81</v>
      </c>
      <c r="AV699" s="13" t="s">
        <v>79</v>
      </c>
      <c r="AW699" s="13" t="s">
        <v>34</v>
      </c>
      <c r="AX699" s="13" t="s">
        <v>72</v>
      </c>
      <c r="AY699" s="210" t="s">
        <v>130</v>
      </c>
    </row>
    <row r="700" spans="1:65" s="14" customFormat="1" ht="11.25">
      <c r="B700" s="211"/>
      <c r="C700" s="212"/>
      <c r="D700" s="202" t="s">
        <v>140</v>
      </c>
      <c r="E700" s="213" t="s">
        <v>19</v>
      </c>
      <c r="F700" s="214" t="s">
        <v>1064</v>
      </c>
      <c r="G700" s="212"/>
      <c r="H700" s="215">
        <v>1.05</v>
      </c>
      <c r="I700" s="216"/>
      <c r="J700" s="212"/>
      <c r="K700" s="212"/>
      <c r="L700" s="217"/>
      <c r="M700" s="218"/>
      <c r="N700" s="219"/>
      <c r="O700" s="219"/>
      <c r="P700" s="219"/>
      <c r="Q700" s="219"/>
      <c r="R700" s="219"/>
      <c r="S700" s="219"/>
      <c r="T700" s="220"/>
      <c r="AT700" s="221" t="s">
        <v>140</v>
      </c>
      <c r="AU700" s="221" t="s">
        <v>81</v>
      </c>
      <c r="AV700" s="14" t="s">
        <v>81</v>
      </c>
      <c r="AW700" s="14" t="s">
        <v>34</v>
      </c>
      <c r="AX700" s="14" t="s">
        <v>72</v>
      </c>
      <c r="AY700" s="221" t="s">
        <v>130</v>
      </c>
    </row>
    <row r="701" spans="1:65" s="15" customFormat="1" ht="11.25">
      <c r="B701" s="222"/>
      <c r="C701" s="223"/>
      <c r="D701" s="202" t="s">
        <v>140</v>
      </c>
      <c r="E701" s="224" t="s">
        <v>19</v>
      </c>
      <c r="F701" s="225" t="s">
        <v>144</v>
      </c>
      <c r="G701" s="223"/>
      <c r="H701" s="226">
        <v>1.05</v>
      </c>
      <c r="I701" s="227"/>
      <c r="J701" s="223"/>
      <c r="K701" s="223"/>
      <c r="L701" s="228"/>
      <c r="M701" s="229"/>
      <c r="N701" s="230"/>
      <c r="O701" s="230"/>
      <c r="P701" s="230"/>
      <c r="Q701" s="230"/>
      <c r="R701" s="230"/>
      <c r="S701" s="230"/>
      <c r="T701" s="231"/>
      <c r="AT701" s="232" t="s">
        <v>140</v>
      </c>
      <c r="AU701" s="232" t="s">
        <v>81</v>
      </c>
      <c r="AV701" s="15" t="s">
        <v>136</v>
      </c>
      <c r="AW701" s="15" t="s">
        <v>34</v>
      </c>
      <c r="AX701" s="15" t="s">
        <v>79</v>
      </c>
      <c r="AY701" s="232" t="s">
        <v>130</v>
      </c>
    </row>
    <row r="702" spans="1:65" s="2" customFormat="1" ht="16.5" customHeight="1">
      <c r="A702" s="36"/>
      <c r="B702" s="37"/>
      <c r="C702" s="181" t="s">
        <v>1065</v>
      </c>
      <c r="D702" s="181" t="s">
        <v>132</v>
      </c>
      <c r="E702" s="182" t="s">
        <v>1066</v>
      </c>
      <c r="F702" s="183" t="s">
        <v>1067</v>
      </c>
      <c r="G702" s="184" t="s">
        <v>379</v>
      </c>
      <c r="H702" s="185">
        <v>4.2</v>
      </c>
      <c r="I702" s="186"/>
      <c r="J702" s="187">
        <f>ROUND(I702*H702,2)</f>
        <v>0</v>
      </c>
      <c r="K702" s="188"/>
      <c r="L702" s="41"/>
      <c r="M702" s="189" t="s">
        <v>19</v>
      </c>
      <c r="N702" s="190" t="s">
        <v>43</v>
      </c>
      <c r="O702" s="66"/>
      <c r="P702" s="191">
        <f>O702*H702</f>
        <v>0</v>
      </c>
      <c r="Q702" s="191">
        <v>1.0000000000000001E-5</v>
      </c>
      <c r="R702" s="191">
        <f>Q702*H702</f>
        <v>4.2000000000000004E-5</v>
      </c>
      <c r="S702" s="191">
        <v>0</v>
      </c>
      <c r="T702" s="192">
        <f>S702*H702</f>
        <v>0</v>
      </c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R702" s="193" t="s">
        <v>136</v>
      </c>
      <c r="AT702" s="193" t="s">
        <v>132</v>
      </c>
      <c r="AU702" s="193" t="s">
        <v>81</v>
      </c>
      <c r="AY702" s="19" t="s">
        <v>130</v>
      </c>
      <c r="BE702" s="194">
        <f>IF(N702="základní",J702,0)</f>
        <v>0</v>
      </c>
      <c r="BF702" s="194">
        <f>IF(N702="snížená",J702,0)</f>
        <v>0</v>
      </c>
      <c r="BG702" s="194">
        <f>IF(N702="zákl. přenesená",J702,0)</f>
        <v>0</v>
      </c>
      <c r="BH702" s="194">
        <f>IF(N702="sníž. přenesená",J702,0)</f>
        <v>0</v>
      </c>
      <c r="BI702" s="194">
        <f>IF(N702="nulová",J702,0)</f>
        <v>0</v>
      </c>
      <c r="BJ702" s="19" t="s">
        <v>79</v>
      </c>
      <c r="BK702" s="194">
        <f>ROUND(I702*H702,2)</f>
        <v>0</v>
      </c>
      <c r="BL702" s="19" t="s">
        <v>136</v>
      </c>
      <c r="BM702" s="193" t="s">
        <v>1068</v>
      </c>
    </row>
    <row r="703" spans="1:65" s="2" customFormat="1" ht="11.25">
      <c r="A703" s="36"/>
      <c r="B703" s="37"/>
      <c r="C703" s="38"/>
      <c r="D703" s="195" t="s">
        <v>138</v>
      </c>
      <c r="E703" s="38"/>
      <c r="F703" s="196" t="s">
        <v>1069</v>
      </c>
      <c r="G703" s="38"/>
      <c r="H703" s="38"/>
      <c r="I703" s="197"/>
      <c r="J703" s="38"/>
      <c r="K703" s="38"/>
      <c r="L703" s="41"/>
      <c r="M703" s="198"/>
      <c r="N703" s="199"/>
      <c r="O703" s="66"/>
      <c r="P703" s="66"/>
      <c r="Q703" s="66"/>
      <c r="R703" s="66"/>
      <c r="S703" s="66"/>
      <c r="T703" s="67"/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T703" s="19" t="s">
        <v>138</v>
      </c>
      <c r="AU703" s="19" t="s">
        <v>81</v>
      </c>
    </row>
    <row r="704" spans="1:65" s="13" customFormat="1" ht="11.25">
      <c r="B704" s="200"/>
      <c r="C704" s="201"/>
      <c r="D704" s="202" t="s">
        <v>140</v>
      </c>
      <c r="E704" s="203" t="s">
        <v>19</v>
      </c>
      <c r="F704" s="204" t="s">
        <v>596</v>
      </c>
      <c r="G704" s="201"/>
      <c r="H704" s="203" t="s">
        <v>19</v>
      </c>
      <c r="I704" s="205"/>
      <c r="J704" s="201"/>
      <c r="K704" s="201"/>
      <c r="L704" s="206"/>
      <c r="M704" s="207"/>
      <c r="N704" s="208"/>
      <c r="O704" s="208"/>
      <c r="P704" s="208"/>
      <c r="Q704" s="208"/>
      <c r="R704" s="208"/>
      <c r="S704" s="208"/>
      <c r="T704" s="209"/>
      <c r="AT704" s="210" t="s">
        <v>140</v>
      </c>
      <c r="AU704" s="210" t="s">
        <v>81</v>
      </c>
      <c r="AV704" s="13" t="s">
        <v>79</v>
      </c>
      <c r="AW704" s="13" t="s">
        <v>34</v>
      </c>
      <c r="AX704" s="13" t="s">
        <v>72</v>
      </c>
      <c r="AY704" s="210" t="s">
        <v>130</v>
      </c>
    </row>
    <row r="705" spans="1:65" s="13" customFormat="1" ht="11.25">
      <c r="B705" s="200"/>
      <c r="C705" s="201"/>
      <c r="D705" s="202" t="s">
        <v>140</v>
      </c>
      <c r="E705" s="203" t="s">
        <v>19</v>
      </c>
      <c r="F705" s="204" t="s">
        <v>1070</v>
      </c>
      <c r="G705" s="201"/>
      <c r="H705" s="203" t="s">
        <v>19</v>
      </c>
      <c r="I705" s="205"/>
      <c r="J705" s="201"/>
      <c r="K705" s="201"/>
      <c r="L705" s="206"/>
      <c r="M705" s="207"/>
      <c r="N705" s="208"/>
      <c r="O705" s="208"/>
      <c r="P705" s="208"/>
      <c r="Q705" s="208"/>
      <c r="R705" s="208"/>
      <c r="S705" s="208"/>
      <c r="T705" s="209"/>
      <c r="AT705" s="210" t="s">
        <v>140</v>
      </c>
      <c r="AU705" s="210" t="s">
        <v>81</v>
      </c>
      <c r="AV705" s="13" t="s">
        <v>79</v>
      </c>
      <c r="AW705" s="13" t="s">
        <v>34</v>
      </c>
      <c r="AX705" s="13" t="s">
        <v>72</v>
      </c>
      <c r="AY705" s="210" t="s">
        <v>130</v>
      </c>
    </row>
    <row r="706" spans="1:65" s="14" customFormat="1" ht="11.25">
      <c r="B706" s="211"/>
      <c r="C706" s="212"/>
      <c r="D706" s="202" t="s">
        <v>140</v>
      </c>
      <c r="E706" s="213" t="s">
        <v>19</v>
      </c>
      <c r="F706" s="214" t="s">
        <v>1071</v>
      </c>
      <c r="G706" s="212"/>
      <c r="H706" s="215">
        <v>4.2</v>
      </c>
      <c r="I706" s="216"/>
      <c r="J706" s="212"/>
      <c r="K706" s="212"/>
      <c r="L706" s="217"/>
      <c r="M706" s="218"/>
      <c r="N706" s="219"/>
      <c r="O706" s="219"/>
      <c r="P706" s="219"/>
      <c r="Q706" s="219"/>
      <c r="R706" s="219"/>
      <c r="S706" s="219"/>
      <c r="T706" s="220"/>
      <c r="AT706" s="221" t="s">
        <v>140</v>
      </c>
      <c r="AU706" s="221" t="s">
        <v>81</v>
      </c>
      <c r="AV706" s="14" t="s">
        <v>81</v>
      </c>
      <c r="AW706" s="14" t="s">
        <v>34</v>
      </c>
      <c r="AX706" s="14" t="s">
        <v>72</v>
      </c>
      <c r="AY706" s="221" t="s">
        <v>130</v>
      </c>
    </row>
    <row r="707" spans="1:65" s="15" customFormat="1" ht="11.25">
      <c r="B707" s="222"/>
      <c r="C707" s="223"/>
      <c r="D707" s="202" t="s">
        <v>140</v>
      </c>
      <c r="E707" s="224" t="s">
        <v>19</v>
      </c>
      <c r="F707" s="225" t="s">
        <v>144</v>
      </c>
      <c r="G707" s="223"/>
      <c r="H707" s="226">
        <v>4.2</v>
      </c>
      <c r="I707" s="227"/>
      <c r="J707" s="223"/>
      <c r="K707" s="223"/>
      <c r="L707" s="228"/>
      <c r="M707" s="229"/>
      <c r="N707" s="230"/>
      <c r="O707" s="230"/>
      <c r="P707" s="230"/>
      <c r="Q707" s="230"/>
      <c r="R707" s="230"/>
      <c r="S707" s="230"/>
      <c r="T707" s="231"/>
      <c r="AT707" s="232" t="s">
        <v>140</v>
      </c>
      <c r="AU707" s="232" t="s">
        <v>81</v>
      </c>
      <c r="AV707" s="15" t="s">
        <v>136</v>
      </c>
      <c r="AW707" s="15" t="s">
        <v>34</v>
      </c>
      <c r="AX707" s="15" t="s">
        <v>79</v>
      </c>
      <c r="AY707" s="232" t="s">
        <v>130</v>
      </c>
    </row>
    <row r="708" spans="1:65" s="2" customFormat="1" ht="16.5" customHeight="1">
      <c r="A708" s="36"/>
      <c r="B708" s="37"/>
      <c r="C708" s="244" t="s">
        <v>1072</v>
      </c>
      <c r="D708" s="244" t="s">
        <v>322</v>
      </c>
      <c r="E708" s="245" t="s">
        <v>1073</v>
      </c>
      <c r="F708" s="246" t="s">
        <v>1074</v>
      </c>
      <c r="G708" s="247" t="s">
        <v>379</v>
      </c>
      <c r="H708" s="248">
        <v>4.2</v>
      </c>
      <c r="I708" s="249"/>
      <c r="J708" s="250">
        <f>ROUND(I708*H708,2)</f>
        <v>0</v>
      </c>
      <c r="K708" s="251"/>
      <c r="L708" s="252"/>
      <c r="M708" s="253" t="s">
        <v>19</v>
      </c>
      <c r="N708" s="254" t="s">
        <v>43</v>
      </c>
      <c r="O708" s="66"/>
      <c r="P708" s="191">
        <f>O708*H708</f>
        <v>0</v>
      </c>
      <c r="Q708" s="191">
        <v>4.6100000000000004E-3</v>
      </c>
      <c r="R708" s="191">
        <f>Q708*H708</f>
        <v>1.9362000000000001E-2</v>
      </c>
      <c r="S708" s="191">
        <v>0</v>
      </c>
      <c r="T708" s="192">
        <f>S708*H708</f>
        <v>0</v>
      </c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R708" s="193" t="s">
        <v>200</v>
      </c>
      <c r="AT708" s="193" t="s">
        <v>322</v>
      </c>
      <c r="AU708" s="193" t="s">
        <v>81</v>
      </c>
      <c r="AY708" s="19" t="s">
        <v>130</v>
      </c>
      <c r="BE708" s="194">
        <f>IF(N708="základní",J708,0)</f>
        <v>0</v>
      </c>
      <c r="BF708" s="194">
        <f>IF(N708="snížená",J708,0)</f>
        <v>0</v>
      </c>
      <c r="BG708" s="194">
        <f>IF(N708="zákl. přenesená",J708,0)</f>
        <v>0</v>
      </c>
      <c r="BH708" s="194">
        <f>IF(N708="sníž. přenesená",J708,0)</f>
        <v>0</v>
      </c>
      <c r="BI708" s="194">
        <f>IF(N708="nulová",J708,0)</f>
        <v>0</v>
      </c>
      <c r="BJ708" s="19" t="s">
        <v>79</v>
      </c>
      <c r="BK708" s="194">
        <f>ROUND(I708*H708,2)</f>
        <v>0</v>
      </c>
      <c r="BL708" s="19" t="s">
        <v>136</v>
      </c>
      <c r="BM708" s="193" t="s">
        <v>1075</v>
      </c>
    </row>
    <row r="709" spans="1:65" s="13" customFormat="1" ht="11.25">
      <c r="B709" s="200"/>
      <c r="C709" s="201"/>
      <c r="D709" s="202" t="s">
        <v>140</v>
      </c>
      <c r="E709" s="203" t="s">
        <v>19</v>
      </c>
      <c r="F709" s="204" t="s">
        <v>1076</v>
      </c>
      <c r="G709" s="201"/>
      <c r="H709" s="203" t="s">
        <v>19</v>
      </c>
      <c r="I709" s="205"/>
      <c r="J709" s="201"/>
      <c r="K709" s="201"/>
      <c r="L709" s="206"/>
      <c r="M709" s="207"/>
      <c r="N709" s="208"/>
      <c r="O709" s="208"/>
      <c r="P709" s="208"/>
      <c r="Q709" s="208"/>
      <c r="R709" s="208"/>
      <c r="S709" s="208"/>
      <c r="T709" s="209"/>
      <c r="AT709" s="210" t="s">
        <v>140</v>
      </c>
      <c r="AU709" s="210" t="s">
        <v>81</v>
      </c>
      <c r="AV709" s="13" t="s">
        <v>79</v>
      </c>
      <c r="AW709" s="13" t="s">
        <v>34</v>
      </c>
      <c r="AX709" s="13" t="s">
        <v>72</v>
      </c>
      <c r="AY709" s="210" t="s">
        <v>130</v>
      </c>
    </row>
    <row r="710" spans="1:65" s="14" customFormat="1" ht="11.25">
      <c r="B710" s="211"/>
      <c r="C710" s="212"/>
      <c r="D710" s="202" t="s">
        <v>140</v>
      </c>
      <c r="E710" s="213" t="s">
        <v>19</v>
      </c>
      <c r="F710" s="214" t="s">
        <v>1071</v>
      </c>
      <c r="G710" s="212"/>
      <c r="H710" s="215">
        <v>4.2</v>
      </c>
      <c r="I710" s="216"/>
      <c r="J710" s="212"/>
      <c r="K710" s="212"/>
      <c r="L710" s="217"/>
      <c r="M710" s="218"/>
      <c r="N710" s="219"/>
      <c r="O710" s="219"/>
      <c r="P710" s="219"/>
      <c r="Q710" s="219"/>
      <c r="R710" s="219"/>
      <c r="S710" s="219"/>
      <c r="T710" s="220"/>
      <c r="AT710" s="221" t="s">
        <v>140</v>
      </c>
      <c r="AU710" s="221" t="s">
        <v>81</v>
      </c>
      <c r="AV710" s="14" t="s">
        <v>81</v>
      </c>
      <c r="AW710" s="14" t="s">
        <v>34</v>
      </c>
      <c r="AX710" s="14" t="s">
        <v>72</v>
      </c>
      <c r="AY710" s="221" t="s">
        <v>130</v>
      </c>
    </row>
    <row r="711" spans="1:65" s="15" customFormat="1" ht="11.25">
      <c r="B711" s="222"/>
      <c r="C711" s="223"/>
      <c r="D711" s="202" t="s">
        <v>140</v>
      </c>
      <c r="E711" s="224" t="s">
        <v>19</v>
      </c>
      <c r="F711" s="225" t="s">
        <v>144</v>
      </c>
      <c r="G711" s="223"/>
      <c r="H711" s="226">
        <v>4.2</v>
      </c>
      <c r="I711" s="227"/>
      <c r="J711" s="223"/>
      <c r="K711" s="223"/>
      <c r="L711" s="228"/>
      <c r="M711" s="229"/>
      <c r="N711" s="230"/>
      <c r="O711" s="230"/>
      <c r="P711" s="230"/>
      <c r="Q711" s="230"/>
      <c r="R711" s="230"/>
      <c r="S711" s="230"/>
      <c r="T711" s="231"/>
      <c r="AT711" s="232" t="s">
        <v>140</v>
      </c>
      <c r="AU711" s="232" t="s">
        <v>81</v>
      </c>
      <c r="AV711" s="15" t="s">
        <v>136</v>
      </c>
      <c r="AW711" s="15" t="s">
        <v>34</v>
      </c>
      <c r="AX711" s="15" t="s">
        <v>79</v>
      </c>
      <c r="AY711" s="232" t="s">
        <v>130</v>
      </c>
    </row>
    <row r="712" spans="1:65" s="2" customFormat="1" ht="21.75" customHeight="1">
      <c r="A712" s="36"/>
      <c r="B712" s="37"/>
      <c r="C712" s="181" t="s">
        <v>1077</v>
      </c>
      <c r="D712" s="181" t="s">
        <v>132</v>
      </c>
      <c r="E712" s="182" t="s">
        <v>1078</v>
      </c>
      <c r="F712" s="183" t="s">
        <v>1079</v>
      </c>
      <c r="G712" s="184" t="s">
        <v>540</v>
      </c>
      <c r="H712" s="185">
        <v>1</v>
      </c>
      <c r="I712" s="186"/>
      <c r="J712" s="187">
        <f>ROUND(I712*H712,2)</f>
        <v>0</v>
      </c>
      <c r="K712" s="188"/>
      <c r="L712" s="41"/>
      <c r="M712" s="189" t="s">
        <v>19</v>
      </c>
      <c r="N712" s="190" t="s">
        <v>43</v>
      </c>
      <c r="O712" s="66"/>
      <c r="P712" s="191">
        <f>O712*H712</f>
        <v>0</v>
      </c>
      <c r="Q712" s="191">
        <v>0</v>
      </c>
      <c r="R712" s="191">
        <f>Q712*H712</f>
        <v>0</v>
      </c>
      <c r="S712" s="191">
        <v>0</v>
      </c>
      <c r="T712" s="192">
        <f>S712*H712</f>
        <v>0</v>
      </c>
      <c r="U712" s="36"/>
      <c r="V712" s="36"/>
      <c r="W712" s="36"/>
      <c r="X712" s="36"/>
      <c r="Y712" s="36"/>
      <c r="Z712" s="36"/>
      <c r="AA712" s="36"/>
      <c r="AB712" s="36"/>
      <c r="AC712" s="36"/>
      <c r="AD712" s="36"/>
      <c r="AE712" s="36"/>
      <c r="AR712" s="193" t="s">
        <v>136</v>
      </c>
      <c r="AT712" s="193" t="s">
        <v>132</v>
      </c>
      <c r="AU712" s="193" t="s">
        <v>81</v>
      </c>
      <c r="AY712" s="19" t="s">
        <v>130</v>
      </c>
      <c r="BE712" s="194">
        <f>IF(N712="základní",J712,0)</f>
        <v>0</v>
      </c>
      <c r="BF712" s="194">
        <f>IF(N712="snížená",J712,0)</f>
        <v>0</v>
      </c>
      <c r="BG712" s="194">
        <f>IF(N712="zákl. přenesená",J712,0)</f>
        <v>0</v>
      </c>
      <c r="BH712" s="194">
        <f>IF(N712="sníž. přenesená",J712,0)</f>
        <v>0</v>
      </c>
      <c r="BI712" s="194">
        <f>IF(N712="nulová",J712,0)</f>
        <v>0</v>
      </c>
      <c r="BJ712" s="19" t="s">
        <v>79</v>
      </c>
      <c r="BK712" s="194">
        <f>ROUND(I712*H712,2)</f>
        <v>0</v>
      </c>
      <c r="BL712" s="19" t="s">
        <v>136</v>
      </c>
      <c r="BM712" s="193" t="s">
        <v>1080</v>
      </c>
    </row>
    <row r="713" spans="1:65" s="2" customFormat="1" ht="11.25">
      <c r="A713" s="36"/>
      <c r="B713" s="37"/>
      <c r="C713" s="38"/>
      <c r="D713" s="195" t="s">
        <v>138</v>
      </c>
      <c r="E713" s="38"/>
      <c r="F713" s="196" t="s">
        <v>1081</v>
      </c>
      <c r="G713" s="38"/>
      <c r="H713" s="38"/>
      <c r="I713" s="197"/>
      <c r="J713" s="38"/>
      <c r="K713" s="38"/>
      <c r="L713" s="41"/>
      <c r="M713" s="198"/>
      <c r="N713" s="199"/>
      <c r="O713" s="66"/>
      <c r="P713" s="66"/>
      <c r="Q713" s="66"/>
      <c r="R713" s="66"/>
      <c r="S713" s="66"/>
      <c r="T713" s="67"/>
      <c r="U713" s="36"/>
      <c r="V713" s="36"/>
      <c r="W713" s="36"/>
      <c r="X713" s="36"/>
      <c r="Y713" s="36"/>
      <c r="Z713" s="36"/>
      <c r="AA713" s="36"/>
      <c r="AB713" s="36"/>
      <c r="AC713" s="36"/>
      <c r="AD713" s="36"/>
      <c r="AE713" s="36"/>
      <c r="AT713" s="19" t="s">
        <v>138</v>
      </c>
      <c r="AU713" s="19" t="s">
        <v>81</v>
      </c>
    </row>
    <row r="714" spans="1:65" s="13" customFormat="1" ht="11.25">
      <c r="B714" s="200"/>
      <c r="C714" s="201"/>
      <c r="D714" s="202" t="s">
        <v>140</v>
      </c>
      <c r="E714" s="203" t="s">
        <v>19</v>
      </c>
      <c r="F714" s="204" t="s">
        <v>596</v>
      </c>
      <c r="G714" s="201"/>
      <c r="H714" s="203" t="s">
        <v>19</v>
      </c>
      <c r="I714" s="205"/>
      <c r="J714" s="201"/>
      <c r="K714" s="201"/>
      <c r="L714" s="206"/>
      <c r="M714" s="207"/>
      <c r="N714" s="208"/>
      <c r="O714" s="208"/>
      <c r="P714" s="208"/>
      <c r="Q714" s="208"/>
      <c r="R714" s="208"/>
      <c r="S714" s="208"/>
      <c r="T714" s="209"/>
      <c r="AT714" s="210" t="s">
        <v>140</v>
      </c>
      <c r="AU714" s="210" t="s">
        <v>81</v>
      </c>
      <c r="AV714" s="13" t="s">
        <v>79</v>
      </c>
      <c r="AW714" s="13" t="s">
        <v>34</v>
      </c>
      <c r="AX714" s="13" t="s">
        <v>72</v>
      </c>
      <c r="AY714" s="210" t="s">
        <v>130</v>
      </c>
    </row>
    <row r="715" spans="1:65" s="13" customFormat="1" ht="11.25">
      <c r="B715" s="200"/>
      <c r="C715" s="201"/>
      <c r="D715" s="202" t="s">
        <v>140</v>
      </c>
      <c r="E715" s="203" t="s">
        <v>19</v>
      </c>
      <c r="F715" s="204" t="s">
        <v>1070</v>
      </c>
      <c r="G715" s="201"/>
      <c r="H715" s="203" t="s">
        <v>19</v>
      </c>
      <c r="I715" s="205"/>
      <c r="J715" s="201"/>
      <c r="K715" s="201"/>
      <c r="L715" s="206"/>
      <c r="M715" s="207"/>
      <c r="N715" s="208"/>
      <c r="O715" s="208"/>
      <c r="P715" s="208"/>
      <c r="Q715" s="208"/>
      <c r="R715" s="208"/>
      <c r="S715" s="208"/>
      <c r="T715" s="209"/>
      <c r="AT715" s="210" t="s">
        <v>140</v>
      </c>
      <c r="AU715" s="210" t="s">
        <v>81</v>
      </c>
      <c r="AV715" s="13" t="s">
        <v>79</v>
      </c>
      <c r="AW715" s="13" t="s">
        <v>34</v>
      </c>
      <c r="AX715" s="13" t="s">
        <v>72</v>
      </c>
      <c r="AY715" s="210" t="s">
        <v>130</v>
      </c>
    </row>
    <row r="716" spans="1:65" s="14" customFormat="1" ht="11.25">
      <c r="B716" s="211"/>
      <c r="C716" s="212"/>
      <c r="D716" s="202" t="s">
        <v>140</v>
      </c>
      <c r="E716" s="213" t="s">
        <v>19</v>
      </c>
      <c r="F716" s="214" t="s">
        <v>79</v>
      </c>
      <c r="G716" s="212"/>
      <c r="H716" s="215">
        <v>1</v>
      </c>
      <c r="I716" s="216"/>
      <c r="J716" s="212"/>
      <c r="K716" s="212"/>
      <c r="L716" s="217"/>
      <c r="M716" s="218"/>
      <c r="N716" s="219"/>
      <c r="O716" s="219"/>
      <c r="P716" s="219"/>
      <c r="Q716" s="219"/>
      <c r="R716" s="219"/>
      <c r="S716" s="219"/>
      <c r="T716" s="220"/>
      <c r="AT716" s="221" t="s">
        <v>140</v>
      </c>
      <c r="AU716" s="221" t="s">
        <v>81</v>
      </c>
      <c r="AV716" s="14" t="s">
        <v>81</v>
      </c>
      <c r="AW716" s="14" t="s">
        <v>34</v>
      </c>
      <c r="AX716" s="14" t="s">
        <v>72</v>
      </c>
      <c r="AY716" s="221" t="s">
        <v>130</v>
      </c>
    </row>
    <row r="717" spans="1:65" s="15" customFormat="1" ht="11.25">
      <c r="B717" s="222"/>
      <c r="C717" s="223"/>
      <c r="D717" s="202" t="s">
        <v>140</v>
      </c>
      <c r="E717" s="224" t="s">
        <v>19</v>
      </c>
      <c r="F717" s="225" t="s">
        <v>144</v>
      </c>
      <c r="G717" s="223"/>
      <c r="H717" s="226">
        <v>1</v>
      </c>
      <c r="I717" s="227"/>
      <c r="J717" s="223"/>
      <c r="K717" s="223"/>
      <c r="L717" s="228"/>
      <c r="M717" s="229"/>
      <c r="N717" s="230"/>
      <c r="O717" s="230"/>
      <c r="P717" s="230"/>
      <c r="Q717" s="230"/>
      <c r="R717" s="230"/>
      <c r="S717" s="230"/>
      <c r="T717" s="231"/>
      <c r="AT717" s="232" t="s">
        <v>140</v>
      </c>
      <c r="AU717" s="232" t="s">
        <v>81</v>
      </c>
      <c r="AV717" s="15" t="s">
        <v>136</v>
      </c>
      <c r="AW717" s="15" t="s">
        <v>34</v>
      </c>
      <c r="AX717" s="15" t="s">
        <v>79</v>
      </c>
      <c r="AY717" s="232" t="s">
        <v>130</v>
      </c>
    </row>
    <row r="718" spans="1:65" s="2" customFormat="1" ht="16.5" customHeight="1">
      <c r="A718" s="36"/>
      <c r="B718" s="37"/>
      <c r="C718" s="244" t="s">
        <v>1082</v>
      </c>
      <c r="D718" s="244" t="s">
        <v>322</v>
      </c>
      <c r="E718" s="245" t="s">
        <v>1083</v>
      </c>
      <c r="F718" s="246" t="s">
        <v>1084</v>
      </c>
      <c r="G718" s="247" t="s">
        <v>540</v>
      </c>
      <c r="H718" s="248">
        <v>1</v>
      </c>
      <c r="I718" s="249"/>
      <c r="J718" s="250">
        <f>ROUND(I718*H718,2)</f>
        <v>0</v>
      </c>
      <c r="K718" s="251"/>
      <c r="L718" s="252"/>
      <c r="M718" s="253" t="s">
        <v>19</v>
      </c>
      <c r="N718" s="254" t="s">
        <v>43</v>
      </c>
      <c r="O718" s="66"/>
      <c r="P718" s="191">
        <f>O718*H718</f>
        <v>0</v>
      </c>
      <c r="Q718" s="191">
        <v>2.2300000000000002E-3</v>
      </c>
      <c r="R718" s="191">
        <f>Q718*H718</f>
        <v>2.2300000000000002E-3</v>
      </c>
      <c r="S718" s="191">
        <v>0</v>
      </c>
      <c r="T718" s="192">
        <f>S718*H718</f>
        <v>0</v>
      </c>
      <c r="U718" s="36"/>
      <c r="V718" s="36"/>
      <c r="W718" s="36"/>
      <c r="X718" s="36"/>
      <c r="Y718" s="36"/>
      <c r="Z718" s="36"/>
      <c r="AA718" s="36"/>
      <c r="AB718" s="36"/>
      <c r="AC718" s="36"/>
      <c r="AD718" s="36"/>
      <c r="AE718" s="36"/>
      <c r="AR718" s="193" t="s">
        <v>200</v>
      </c>
      <c r="AT718" s="193" t="s">
        <v>322</v>
      </c>
      <c r="AU718" s="193" t="s">
        <v>81</v>
      </c>
      <c r="AY718" s="19" t="s">
        <v>130</v>
      </c>
      <c r="BE718" s="194">
        <f>IF(N718="základní",J718,0)</f>
        <v>0</v>
      </c>
      <c r="BF718" s="194">
        <f>IF(N718="snížená",J718,0)</f>
        <v>0</v>
      </c>
      <c r="BG718" s="194">
        <f>IF(N718="zákl. přenesená",J718,0)</f>
        <v>0</v>
      </c>
      <c r="BH718" s="194">
        <f>IF(N718="sníž. přenesená",J718,0)</f>
        <v>0</v>
      </c>
      <c r="BI718" s="194">
        <f>IF(N718="nulová",J718,0)</f>
        <v>0</v>
      </c>
      <c r="BJ718" s="19" t="s">
        <v>79</v>
      </c>
      <c r="BK718" s="194">
        <f>ROUND(I718*H718,2)</f>
        <v>0</v>
      </c>
      <c r="BL718" s="19" t="s">
        <v>136</v>
      </c>
      <c r="BM718" s="193" t="s">
        <v>1085</v>
      </c>
    </row>
    <row r="719" spans="1:65" s="13" customFormat="1" ht="11.25">
      <c r="B719" s="200"/>
      <c r="C719" s="201"/>
      <c r="D719" s="202" t="s">
        <v>140</v>
      </c>
      <c r="E719" s="203" t="s">
        <v>19</v>
      </c>
      <c r="F719" s="204" t="s">
        <v>1086</v>
      </c>
      <c r="G719" s="201"/>
      <c r="H719" s="203" t="s">
        <v>19</v>
      </c>
      <c r="I719" s="205"/>
      <c r="J719" s="201"/>
      <c r="K719" s="201"/>
      <c r="L719" s="206"/>
      <c r="M719" s="207"/>
      <c r="N719" s="208"/>
      <c r="O719" s="208"/>
      <c r="P719" s="208"/>
      <c r="Q719" s="208"/>
      <c r="R719" s="208"/>
      <c r="S719" s="208"/>
      <c r="T719" s="209"/>
      <c r="AT719" s="210" t="s">
        <v>140</v>
      </c>
      <c r="AU719" s="210" t="s">
        <v>81</v>
      </c>
      <c r="AV719" s="13" t="s">
        <v>79</v>
      </c>
      <c r="AW719" s="13" t="s">
        <v>34</v>
      </c>
      <c r="AX719" s="13" t="s">
        <v>72</v>
      </c>
      <c r="AY719" s="210" t="s">
        <v>130</v>
      </c>
    </row>
    <row r="720" spans="1:65" s="14" customFormat="1" ht="11.25">
      <c r="B720" s="211"/>
      <c r="C720" s="212"/>
      <c r="D720" s="202" t="s">
        <v>140</v>
      </c>
      <c r="E720" s="213" t="s">
        <v>19</v>
      </c>
      <c r="F720" s="214" t="s">
        <v>79</v>
      </c>
      <c r="G720" s="212"/>
      <c r="H720" s="215">
        <v>1</v>
      </c>
      <c r="I720" s="216"/>
      <c r="J720" s="212"/>
      <c r="K720" s="212"/>
      <c r="L720" s="217"/>
      <c r="M720" s="218"/>
      <c r="N720" s="219"/>
      <c r="O720" s="219"/>
      <c r="P720" s="219"/>
      <c r="Q720" s="219"/>
      <c r="R720" s="219"/>
      <c r="S720" s="219"/>
      <c r="T720" s="220"/>
      <c r="AT720" s="221" t="s">
        <v>140</v>
      </c>
      <c r="AU720" s="221" t="s">
        <v>81</v>
      </c>
      <c r="AV720" s="14" t="s">
        <v>81</v>
      </c>
      <c r="AW720" s="14" t="s">
        <v>34</v>
      </c>
      <c r="AX720" s="14" t="s">
        <v>72</v>
      </c>
      <c r="AY720" s="221" t="s">
        <v>130</v>
      </c>
    </row>
    <row r="721" spans="1:65" s="15" customFormat="1" ht="11.25">
      <c r="B721" s="222"/>
      <c r="C721" s="223"/>
      <c r="D721" s="202" t="s">
        <v>140</v>
      </c>
      <c r="E721" s="224" t="s">
        <v>19</v>
      </c>
      <c r="F721" s="225" t="s">
        <v>144</v>
      </c>
      <c r="G721" s="223"/>
      <c r="H721" s="226">
        <v>1</v>
      </c>
      <c r="I721" s="227"/>
      <c r="J721" s="223"/>
      <c r="K721" s="223"/>
      <c r="L721" s="228"/>
      <c r="M721" s="229"/>
      <c r="N721" s="230"/>
      <c r="O721" s="230"/>
      <c r="P721" s="230"/>
      <c r="Q721" s="230"/>
      <c r="R721" s="230"/>
      <c r="S721" s="230"/>
      <c r="T721" s="231"/>
      <c r="AT721" s="232" t="s">
        <v>140</v>
      </c>
      <c r="AU721" s="232" t="s">
        <v>81</v>
      </c>
      <c r="AV721" s="15" t="s">
        <v>136</v>
      </c>
      <c r="AW721" s="15" t="s">
        <v>34</v>
      </c>
      <c r="AX721" s="15" t="s">
        <v>79</v>
      </c>
      <c r="AY721" s="232" t="s">
        <v>130</v>
      </c>
    </row>
    <row r="722" spans="1:65" s="2" customFormat="1" ht="24.2" customHeight="1">
      <c r="A722" s="36"/>
      <c r="B722" s="37"/>
      <c r="C722" s="181" t="s">
        <v>1087</v>
      </c>
      <c r="D722" s="181" t="s">
        <v>132</v>
      </c>
      <c r="E722" s="182" t="s">
        <v>1088</v>
      </c>
      <c r="F722" s="183" t="s">
        <v>1089</v>
      </c>
      <c r="G722" s="184" t="s">
        <v>540</v>
      </c>
      <c r="H722" s="185">
        <v>1</v>
      </c>
      <c r="I722" s="186"/>
      <c r="J722" s="187">
        <f>ROUND(I722*H722,2)</f>
        <v>0</v>
      </c>
      <c r="K722" s="188"/>
      <c r="L722" s="41"/>
      <c r="M722" s="189" t="s">
        <v>19</v>
      </c>
      <c r="N722" s="190" t="s">
        <v>43</v>
      </c>
      <c r="O722" s="66"/>
      <c r="P722" s="191">
        <f>O722*H722</f>
        <v>0</v>
      </c>
      <c r="Q722" s="191">
        <v>3.0100000000000001E-3</v>
      </c>
      <c r="R722" s="191">
        <f>Q722*H722</f>
        <v>3.0100000000000001E-3</v>
      </c>
      <c r="S722" s="191">
        <v>0</v>
      </c>
      <c r="T722" s="192">
        <f>S722*H722</f>
        <v>0</v>
      </c>
      <c r="U722" s="36"/>
      <c r="V722" s="36"/>
      <c r="W722" s="36"/>
      <c r="X722" s="36"/>
      <c r="Y722" s="36"/>
      <c r="Z722" s="36"/>
      <c r="AA722" s="36"/>
      <c r="AB722" s="36"/>
      <c r="AC722" s="36"/>
      <c r="AD722" s="36"/>
      <c r="AE722" s="36"/>
      <c r="AR722" s="193" t="s">
        <v>136</v>
      </c>
      <c r="AT722" s="193" t="s">
        <v>132</v>
      </c>
      <c r="AU722" s="193" t="s">
        <v>81</v>
      </c>
      <c r="AY722" s="19" t="s">
        <v>130</v>
      </c>
      <c r="BE722" s="194">
        <f>IF(N722="základní",J722,0)</f>
        <v>0</v>
      </c>
      <c r="BF722" s="194">
        <f>IF(N722="snížená",J722,0)</f>
        <v>0</v>
      </c>
      <c r="BG722" s="194">
        <f>IF(N722="zákl. přenesená",J722,0)</f>
        <v>0</v>
      </c>
      <c r="BH722" s="194">
        <f>IF(N722="sníž. přenesená",J722,0)</f>
        <v>0</v>
      </c>
      <c r="BI722" s="194">
        <f>IF(N722="nulová",J722,0)</f>
        <v>0</v>
      </c>
      <c r="BJ722" s="19" t="s">
        <v>79</v>
      </c>
      <c r="BK722" s="194">
        <f>ROUND(I722*H722,2)</f>
        <v>0</v>
      </c>
      <c r="BL722" s="19" t="s">
        <v>136</v>
      </c>
      <c r="BM722" s="193" t="s">
        <v>1090</v>
      </c>
    </row>
    <row r="723" spans="1:65" s="2" customFormat="1" ht="11.25">
      <c r="A723" s="36"/>
      <c r="B723" s="37"/>
      <c r="C723" s="38"/>
      <c r="D723" s="195" t="s">
        <v>138</v>
      </c>
      <c r="E723" s="38"/>
      <c r="F723" s="196" t="s">
        <v>1091</v>
      </c>
      <c r="G723" s="38"/>
      <c r="H723" s="38"/>
      <c r="I723" s="197"/>
      <c r="J723" s="38"/>
      <c r="K723" s="38"/>
      <c r="L723" s="41"/>
      <c r="M723" s="198"/>
      <c r="N723" s="199"/>
      <c r="O723" s="66"/>
      <c r="P723" s="66"/>
      <c r="Q723" s="66"/>
      <c r="R723" s="66"/>
      <c r="S723" s="66"/>
      <c r="T723" s="67"/>
      <c r="U723" s="36"/>
      <c r="V723" s="36"/>
      <c r="W723" s="36"/>
      <c r="X723" s="36"/>
      <c r="Y723" s="36"/>
      <c r="Z723" s="36"/>
      <c r="AA723" s="36"/>
      <c r="AB723" s="36"/>
      <c r="AC723" s="36"/>
      <c r="AD723" s="36"/>
      <c r="AE723" s="36"/>
      <c r="AT723" s="19" t="s">
        <v>138</v>
      </c>
      <c r="AU723" s="19" t="s">
        <v>81</v>
      </c>
    </row>
    <row r="724" spans="1:65" s="13" customFormat="1" ht="11.25">
      <c r="B724" s="200"/>
      <c r="C724" s="201"/>
      <c r="D724" s="202" t="s">
        <v>140</v>
      </c>
      <c r="E724" s="203" t="s">
        <v>19</v>
      </c>
      <c r="F724" s="204" t="s">
        <v>596</v>
      </c>
      <c r="G724" s="201"/>
      <c r="H724" s="203" t="s">
        <v>19</v>
      </c>
      <c r="I724" s="205"/>
      <c r="J724" s="201"/>
      <c r="K724" s="201"/>
      <c r="L724" s="206"/>
      <c r="M724" s="207"/>
      <c r="N724" s="208"/>
      <c r="O724" s="208"/>
      <c r="P724" s="208"/>
      <c r="Q724" s="208"/>
      <c r="R724" s="208"/>
      <c r="S724" s="208"/>
      <c r="T724" s="209"/>
      <c r="AT724" s="210" t="s">
        <v>140</v>
      </c>
      <c r="AU724" s="210" t="s">
        <v>81</v>
      </c>
      <c r="AV724" s="13" t="s">
        <v>79</v>
      </c>
      <c r="AW724" s="13" t="s">
        <v>34</v>
      </c>
      <c r="AX724" s="13" t="s">
        <v>72</v>
      </c>
      <c r="AY724" s="210" t="s">
        <v>130</v>
      </c>
    </row>
    <row r="725" spans="1:65" s="13" customFormat="1" ht="11.25">
      <c r="B725" s="200"/>
      <c r="C725" s="201"/>
      <c r="D725" s="202" t="s">
        <v>140</v>
      </c>
      <c r="E725" s="203" t="s">
        <v>19</v>
      </c>
      <c r="F725" s="204" t="s">
        <v>1070</v>
      </c>
      <c r="G725" s="201"/>
      <c r="H725" s="203" t="s">
        <v>19</v>
      </c>
      <c r="I725" s="205"/>
      <c r="J725" s="201"/>
      <c r="K725" s="201"/>
      <c r="L725" s="206"/>
      <c r="M725" s="207"/>
      <c r="N725" s="208"/>
      <c r="O725" s="208"/>
      <c r="P725" s="208"/>
      <c r="Q725" s="208"/>
      <c r="R725" s="208"/>
      <c r="S725" s="208"/>
      <c r="T725" s="209"/>
      <c r="AT725" s="210" t="s">
        <v>140</v>
      </c>
      <c r="AU725" s="210" t="s">
        <v>81</v>
      </c>
      <c r="AV725" s="13" t="s">
        <v>79</v>
      </c>
      <c r="AW725" s="13" t="s">
        <v>34</v>
      </c>
      <c r="AX725" s="13" t="s">
        <v>72</v>
      </c>
      <c r="AY725" s="210" t="s">
        <v>130</v>
      </c>
    </row>
    <row r="726" spans="1:65" s="14" customFormat="1" ht="11.25">
      <c r="B726" s="211"/>
      <c r="C726" s="212"/>
      <c r="D726" s="202" t="s">
        <v>140</v>
      </c>
      <c r="E726" s="213" t="s">
        <v>19</v>
      </c>
      <c r="F726" s="214" t="s">
        <v>79</v>
      </c>
      <c r="G726" s="212"/>
      <c r="H726" s="215">
        <v>1</v>
      </c>
      <c r="I726" s="216"/>
      <c r="J726" s="212"/>
      <c r="K726" s="212"/>
      <c r="L726" s="217"/>
      <c r="M726" s="218"/>
      <c r="N726" s="219"/>
      <c r="O726" s="219"/>
      <c r="P726" s="219"/>
      <c r="Q726" s="219"/>
      <c r="R726" s="219"/>
      <c r="S726" s="219"/>
      <c r="T726" s="220"/>
      <c r="AT726" s="221" t="s">
        <v>140</v>
      </c>
      <c r="AU726" s="221" t="s">
        <v>81</v>
      </c>
      <c r="AV726" s="14" t="s">
        <v>81</v>
      </c>
      <c r="AW726" s="14" t="s">
        <v>34</v>
      </c>
      <c r="AX726" s="14" t="s">
        <v>72</v>
      </c>
      <c r="AY726" s="221" t="s">
        <v>130</v>
      </c>
    </row>
    <row r="727" spans="1:65" s="15" customFormat="1" ht="11.25">
      <c r="B727" s="222"/>
      <c r="C727" s="223"/>
      <c r="D727" s="202" t="s">
        <v>140</v>
      </c>
      <c r="E727" s="224" t="s">
        <v>19</v>
      </c>
      <c r="F727" s="225" t="s">
        <v>144</v>
      </c>
      <c r="G727" s="223"/>
      <c r="H727" s="226">
        <v>1</v>
      </c>
      <c r="I727" s="227"/>
      <c r="J727" s="223"/>
      <c r="K727" s="223"/>
      <c r="L727" s="228"/>
      <c r="M727" s="229"/>
      <c r="N727" s="230"/>
      <c r="O727" s="230"/>
      <c r="P727" s="230"/>
      <c r="Q727" s="230"/>
      <c r="R727" s="230"/>
      <c r="S727" s="230"/>
      <c r="T727" s="231"/>
      <c r="AT727" s="232" t="s">
        <v>140</v>
      </c>
      <c r="AU727" s="232" t="s">
        <v>81</v>
      </c>
      <c r="AV727" s="15" t="s">
        <v>136</v>
      </c>
      <c r="AW727" s="15" t="s">
        <v>34</v>
      </c>
      <c r="AX727" s="15" t="s">
        <v>79</v>
      </c>
      <c r="AY727" s="232" t="s">
        <v>130</v>
      </c>
    </row>
    <row r="728" spans="1:65" s="2" customFormat="1" ht="16.5" customHeight="1">
      <c r="A728" s="36"/>
      <c r="B728" s="37"/>
      <c r="C728" s="244" t="s">
        <v>1092</v>
      </c>
      <c r="D728" s="244" t="s">
        <v>322</v>
      </c>
      <c r="E728" s="245" t="s">
        <v>1093</v>
      </c>
      <c r="F728" s="246" t="s">
        <v>1094</v>
      </c>
      <c r="G728" s="247" t="s">
        <v>540</v>
      </c>
      <c r="H728" s="248">
        <v>1</v>
      </c>
      <c r="I728" s="249"/>
      <c r="J728" s="250">
        <f>ROUND(I728*H728,2)</f>
        <v>0</v>
      </c>
      <c r="K728" s="251"/>
      <c r="L728" s="252"/>
      <c r="M728" s="253" t="s">
        <v>19</v>
      </c>
      <c r="N728" s="254" t="s">
        <v>43</v>
      </c>
      <c r="O728" s="66"/>
      <c r="P728" s="191">
        <f>O728*H728</f>
        <v>0</v>
      </c>
      <c r="Q728" s="191">
        <v>4.2999999999999997E-2</v>
      </c>
      <c r="R728" s="191">
        <f>Q728*H728</f>
        <v>4.2999999999999997E-2</v>
      </c>
      <c r="S728" s="191">
        <v>0</v>
      </c>
      <c r="T728" s="192">
        <f>S728*H728</f>
        <v>0</v>
      </c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R728" s="193" t="s">
        <v>200</v>
      </c>
      <c r="AT728" s="193" t="s">
        <v>322</v>
      </c>
      <c r="AU728" s="193" t="s">
        <v>81</v>
      </c>
      <c r="AY728" s="19" t="s">
        <v>130</v>
      </c>
      <c r="BE728" s="194">
        <f>IF(N728="základní",J728,0)</f>
        <v>0</v>
      </c>
      <c r="BF728" s="194">
        <f>IF(N728="snížená",J728,0)</f>
        <v>0</v>
      </c>
      <c r="BG728" s="194">
        <f>IF(N728="zákl. přenesená",J728,0)</f>
        <v>0</v>
      </c>
      <c r="BH728" s="194">
        <f>IF(N728="sníž. přenesená",J728,0)</f>
        <v>0</v>
      </c>
      <c r="BI728" s="194">
        <f>IF(N728="nulová",J728,0)</f>
        <v>0</v>
      </c>
      <c r="BJ728" s="19" t="s">
        <v>79</v>
      </c>
      <c r="BK728" s="194">
        <f>ROUND(I728*H728,2)</f>
        <v>0</v>
      </c>
      <c r="BL728" s="19" t="s">
        <v>136</v>
      </c>
      <c r="BM728" s="193" t="s">
        <v>1095</v>
      </c>
    </row>
    <row r="729" spans="1:65" s="13" customFormat="1" ht="11.25">
      <c r="B729" s="200"/>
      <c r="C729" s="201"/>
      <c r="D729" s="202" t="s">
        <v>140</v>
      </c>
      <c r="E729" s="203" t="s">
        <v>19</v>
      </c>
      <c r="F729" s="204" t="s">
        <v>1096</v>
      </c>
      <c r="G729" s="201"/>
      <c r="H729" s="203" t="s">
        <v>19</v>
      </c>
      <c r="I729" s="205"/>
      <c r="J729" s="201"/>
      <c r="K729" s="201"/>
      <c r="L729" s="206"/>
      <c r="M729" s="207"/>
      <c r="N729" s="208"/>
      <c r="O729" s="208"/>
      <c r="P729" s="208"/>
      <c r="Q729" s="208"/>
      <c r="R729" s="208"/>
      <c r="S729" s="208"/>
      <c r="T729" s="209"/>
      <c r="AT729" s="210" t="s">
        <v>140</v>
      </c>
      <c r="AU729" s="210" t="s">
        <v>81</v>
      </c>
      <c r="AV729" s="13" t="s">
        <v>79</v>
      </c>
      <c r="AW729" s="13" t="s">
        <v>34</v>
      </c>
      <c r="AX729" s="13" t="s">
        <v>72</v>
      </c>
      <c r="AY729" s="210" t="s">
        <v>130</v>
      </c>
    </row>
    <row r="730" spans="1:65" s="14" customFormat="1" ht="11.25">
      <c r="B730" s="211"/>
      <c r="C730" s="212"/>
      <c r="D730" s="202" t="s">
        <v>140</v>
      </c>
      <c r="E730" s="213" t="s">
        <v>19</v>
      </c>
      <c r="F730" s="214" t="s">
        <v>79</v>
      </c>
      <c r="G730" s="212"/>
      <c r="H730" s="215">
        <v>1</v>
      </c>
      <c r="I730" s="216"/>
      <c r="J730" s="212"/>
      <c r="K730" s="212"/>
      <c r="L730" s="217"/>
      <c r="M730" s="218"/>
      <c r="N730" s="219"/>
      <c r="O730" s="219"/>
      <c r="P730" s="219"/>
      <c r="Q730" s="219"/>
      <c r="R730" s="219"/>
      <c r="S730" s="219"/>
      <c r="T730" s="220"/>
      <c r="AT730" s="221" t="s">
        <v>140</v>
      </c>
      <c r="AU730" s="221" t="s">
        <v>81</v>
      </c>
      <c r="AV730" s="14" t="s">
        <v>81</v>
      </c>
      <c r="AW730" s="14" t="s">
        <v>34</v>
      </c>
      <c r="AX730" s="14" t="s">
        <v>72</v>
      </c>
      <c r="AY730" s="221" t="s">
        <v>130</v>
      </c>
    </row>
    <row r="731" spans="1:65" s="15" customFormat="1" ht="11.25">
      <c r="B731" s="222"/>
      <c r="C731" s="223"/>
      <c r="D731" s="202" t="s">
        <v>140</v>
      </c>
      <c r="E731" s="224" t="s">
        <v>19</v>
      </c>
      <c r="F731" s="225" t="s">
        <v>144</v>
      </c>
      <c r="G731" s="223"/>
      <c r="H731" s="226">
        <v>1</v>
      </c>
      <c r="I731" s="227"/>
      <c r="J731" s="223"/>
      <c r="K731" s="223"/>
      <c r="L731" s="228"/>
      <c r="M731" s="229"/>
      <c r="N731" s="230"/>
      <c r="O731" s="230"/>
      <c r="P731" s="230"/>
      <c r="Q731" s="230"/>
      <c r="R731" s="230"/>
      <c r="S731" s="230"/>
      <c r="T731" s="231"/>
      <c r="AT731" s="232" t="s">
        <v>140</v>
      </c>
      <c r="AU731" s="232" t="s">
        <v>81</v>
      </c>
      <c r="AV731" s="15" t="s">
        <v>136</v>
      </c>
      <c r="AW731" s="15" t="s">
        <v>34</v>
      </c>
      <c r="AX731" s="15" t="s">
        <v>79</v>
      </c>
      <c r="AY731" s="232" t="s">
        <v>130</v>
      </c>
    </row>
    <row r="732" spans="1:65" s="2" customFormat="1" ht="16.5" customHeight="1">
      <c r="A732" s="36"/>
      <c r="B732" s="37"/>
      <c r="C732" s="181" t="s">
        <v>1097</v>
      </c>
      <c r="D732" s="181" t="s">
        <v>132</v>
      </c>
      <c r="E732" s="182" t="s">
        <v>1098</v>
      </c>
      <c r="F732" s="183" t="s">
        <v>1099</v>
      </c>
      <c r="G732" s="184" t="s">
        <v>540</v>
      </c>
      <c r="H732" s="185">
        <v>2</v>
      </c>
      <c r="I732" s="186"/>
      <c r="J732" s="187">
        <f>ROUND(I732*H732,2)</f>
        <v>0</v>
      </c>
      <c r="K732" s="188"/>
      <c r="L732" s="41"/>
      <c r="M732" s="189" t="s">
        <v>19</v>
      </c>
      <c r="N732" s="190" t="s">
        <v>43</v>
      </c>
      <c r="O732" s="66"/>
      <c r="P732" s="191">
        <f>O732*H732</f>
        <v>0</v>
      </c>
      <c r="Q732" s="191">
        <v>3.5729999999999998E-2</v>
      </c>
      <c r="R732" s="191">
        <f>Q732*H732</f>
        <v>7.1459999999999996E-2</v>
      </c>
      <c r="S732" s="191">
        <v>0</v>
      </c>
      <c r="T732" s="192">
        <f>S732*H732</f>
        <v>0</v>
      </c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R732" s="193" t="s">
        <v>136</v>
      </c>
      <c r="AT732" s="193" t="s">
        <v>132</v>
      </c>
      <c r="AU732" s="193" t="s">
        <v>81</v>
      </c>
      <c r="AY732" s="19" t="s">
        <v>130</v>
      </c>
      <c r="BE732" s="194">
        <f>IF(N732="základní",J732,0)</f>
        <v>0</v>
      </c>
      <c r="BF732" s="194">
        <f>IF(N732="snížená",J732,0)</f>
        <v>0</v>
      </c>
      <c r="BG732" s="194">
        <f>IF(N732="zákl. přenesená",J732,0)</f>
        <v>0</v>
      </c>
      <c r="BH732" s="194">
        <f>IF(N732="sníž. přenesená",J732,0)</f>
        <v>0</v>
      </c>
      <c r="BI732" s="194">
        <f>IF(N732="nulová",J732,0)</f>
        <v>0</v>
      </c>
      <c r="BJ732" s="19" t="s">
        <v>79</v>
      </c>
      <c r="BK732" s="194">
        <f>ROUND(I732*H732,2)</f>
        <v>0</v>
      </c>
      <c r="BL732" s="19" t="s">
        <v>136</v>
      </c>
      <c r="BM732" s="193" t="s">
        <v>1100</v>
      </c>
    </row>
    <row r="733" spans="1:65" s="2" customFormat="1" ht="11.25">
      <c r="A733" s="36"/>
      <c r="B733" s="37"/>
      <c r="C733" s="38"/>
      <c r="D733" s="195" t="s">
        <v>138</v>
      </c>
      <c r="E733" s="38"/>
      <c r="F733" s="196" t="s">
        <v>1101</v>
      </c>
      <c r="G733" s="38"/>
      <c r="H733" s="38"/>
      <c r="I733" s="197"/>
      <c r="J733" s="38"/>
      <c r="K733" s="38"/>
      <c r="L733" s="41"/>
      <c r="M733" s="198"/>
      <c r="N733" s="199"/>
      <c r="O733" s="66"/>
      <c r="P733" s="66"/>
      <c r="Q733" s="66"/>
      <c r="R733" s="66"/>
      <c r="S733" s="66"/>
      <c r="T733" s="67"/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T733" s="19" t="s">
        <v>138</v>
      </c>
      <c r="AU733" s="19" t="s">
        <v>81</v>
      </c>
    </row>
    <row r="734" spans="1:65" s="13" customFormat="1" ht="11.25">
      <c r="B734" s="200"/>
      <c r="C734" s="201"/>
      <c r="D734" s="202" t="s">
        <v>140</v>
      </c>
      <c r="E734" s="203" t="s">
        <v>19</v>
      </c>
      <c r="F734" s="204" t="s">
        <v>1102</v>
      </c>
      <c r="G734" s="201"/>
      <c r="H734" s="203" t="s">
        <v>19</v>
      </c>
      <c r="I734" s="205"/>
      <c r="J734" s="201"/>
      <c r="K734" s="201"/>
      <c r="L734" s="206"/>
      <c r="M734" s="207"/>
      <c r="N734" s="208"/>
      <c r="O734" s="208"/>
      <c r="P734" s="208"/>
      <c r="Q734" s="208"/>
      <c r="R734" s="208"/>
      <c r="S734" s="208"/>
      <c r="T734" s="209"/>
      <c r="AT734" s="210" t="s">
        <v>140</v>
      </c>
      <c r="AU734" s="210" t="s">
        <v>81</v>
      </c>
      <c r="AV734" s="13" t="s">
        <v>79</v>
      </c>
      <c r="AW734" s="13" t="s">
        <v>34</v>
      </c>
      <c r="AX734" s="13" t="s">
        <v>72</v>
      </c>
      <c r="AY734" s="210" t="s">
        <v>130</v>
      </c>
    </row>
    <row r="735" spans="1:65" s="13" customFormat="1" ht="11.25">
      <c r="B735" s="200"/>
      <c r="C735" s="201"/>
      <c r="D735" s="202" t="s">
        <v>140</v>
      </c>
      <c r="E735" s="203" t="s">
        <v>19</v>
      </c>
      <c r="F735" s="204" t="s">
        <v>1103</v>
      </c>
      <c r="G735" s="201"/>
      <c r="H735" s="203" t="s">
        <v>19</v>
      </c>
      <c r="I735" s="205"/>
      <c r="J735" s="201"/>
      <c r="K735" s="201"/>
      <c r="L735" s="206"/>
      <c r="M735" s="207"/>
      <c r="N735" s="208"/>
      <c r="O735" s="208"/>
      <c r="P735" s="208"/>
      <c r="Q735" s="208"/>
      <c r="R735" s="208"/>
      <c r="S735" s="208"/>
      <c r="T735" s="209"/>
      <c r="AT735" s="210" t="s">
        <v>140</v>
      </c>
      <c r="AU735" s="210" t="s">
        <v>81</v>
      </c>
      <c r="AV735" s="13" t="s">
        <v>79</v>
      </c>
      <c r="AW735" s="13" t="s">
        <v>34</v>
      </c>
      <c r="AX735" s="13" t="s">
        <v>72</v>
      </c>
      <c r="AY735" s="210" t="s">
        <v>130</v>
      </c>
    </row>
    <row r="736" spans="1:65" s="14" customFormat="1" ht="11.25">
      <c r="B736" s="211"/>
      <c r="C736" s="212"/>
      <c r="D736" s="202" t="s">
        <v>140</v>
      </c>
      <c r="E736" s="213" t="s">
        <v>19</v>
      </c>
      <c r="F736" s="214" t="s">
        <v>1104</v>
      </c>
      <c r="G736" s="212"/>
      <c r="H736" s="215">
        <v>2</v>
      </c>
      <c r="I736" s="216"/>
      <c r="J736" s="212"/>
      <c r="K736" s="212"/>
      <c r="L736" s="217"/>
      <c r="M736" s="218"/>
      <c r="N736" s="219"/>
      <c r="O736" s="219"/>
      <c r="P736" s="219"/>
      <c r="Q736" s="219"/>
      <c r="R736" s="219"/>
      <c r="S736" s="219"/>
      <c r="T736" s="220"/>
      <c r="AT736" s="221" t="s">
        <v>140</v>
      </c>
      <c r="AU736" s="221" t="s">
        <v>81</v>
      </c>
      <c r="AV736" s="14" t="s">
        <v>81</v>
      </c>
      <c r="AW736" s="14" t="s">
        <v>34</v>
      </c>
      <c r="AX736" s="14" t="s">
        <v>72</v>
      </c>
      <c r="AY736" s="221" t="s">
        <v>130</v>
      </c>
    </row>
    <row r="737" spans="1:65" s="15" customFormat="1" ht="11.25">
      <c r="B737" s="222"/>
      <c r="C737" s="223"/>
      <c r="D737" s="202" t="s">
        <v>140</v>
      </c>
      <c r="E737" s="224" t="s">
        <v>19</v>
      </c>
      <c r="F737" s="225" t="s">
        <v>144</v>
      </c>
      <c r="G737" s="223"/>
      <c r="H737" s="226">
        <v>2</v>
      </c>
      <c r="I737" s="227"/>
      <c r="J737" s="223"/>
      <c r="K737" s="223"/>
      <c r="L737" s="228"/>
      <c r="M737" s="229"/>
      <c r="N737" s="230"/>
      <c r="O737" s="230"/>
      <c r="P737" s="230"/>
      <c r="Q737" s="230"/>
      <c r="R737" s="230"/>
      <c r="S737" s="230"/>
      <c r="T737" s="231"/>
      <c r="AT737" s="232" t="s">
        <v>140</v>
      </c>
      <c r="AU737" s="232" t="s">
        <v>81</v>
      </c>
      <c r="AV737" s="15" t="s">
        <v>136</v>
      </c>
      <c r="AW737" s="15" t="s">
        <v>34</v>
      </c>
      <c r="AX737" s="15" t="s">
        <v>79</v>
      </c>
      <c r="AY737" s="232" t="s">
        <v>130</v>
      </c>
    </row>
    <row r="738" spans="1:65" s="2" customFormat="1" ht="24.2" customHeight="1">
      <c r="A738" s="36"/>
      <c r="B738" s="37"/>
      <c r="C738" s="181" t="s">
        <v>1105</v>
      </c>
      <c r="D738" s="181" t="s">
        <v>132</v>
      </c>
      <c r="E738" s="182" t="s">
        <v>1106</v>
      </c>
      <c r="F738" s="183" t="s">
        <v>1107</v>
      </c>
      <c r="G738" s="184" t="s">
        <v>540</v>
      </c>
      <c r="H738" s="185">
        <v>3</v>
      </c>
      <c r="I738" s="186"/>
      <c r="J738" s="187">
        <f>ROUND(I738*H738,2)</f>
        <v>0</v>
      </c>
      <c r="K738" s="188"/>
      <c r="L738" s="41"/>
      <c r="M738" s="189" t="s">
        <v>19</v>
      </c>
      <c r="N738" s="190" t="s">
        <v>43</v>
      </c>
      <c r="O738" s="66"/>
      <c r="P738" s="191">
        <f>O738*H738</f>
        <v>0</v>
      </c>
      <c r="Q738" s="191">
        <v>2.4209299999999998</v>
      </c>
      <c r="R738" s="191">
        <f>Q738*H738</f>
        <v>7.262789999999999</v>
      </c>
      <c r="S738" s="191">
        <v>0</v>
      </c>
      <c r="T738" s="192">
        <f>S738*H738</f>
        <v>0</v>
      </c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R738" s="193" t="s">
        <v>136</v>
      </c>
      <c r="AT738" s="193" t="s">
        <v>132</v>
      </c>
      <c r="AU738" s="193" t="s">
        <v>81</v>
      </c>
      <c r="AY738" s="19" t="s">
        <v>130</v>
      </c>
      <c r="BE738" s="194">
        <f>IF(N738="základní",J738,0)</f>
        <v>0</v>
      </c>
      <c r="BF738" s="194">
        <f>IF(N738="snížená",J738,0)</f>
        <v>0</v>
      </c>
      <c r="BG738" s="194">
        <f>IF(N738="zákl. přenesená",J738,0)</f>
        <v>0</v>
      </c>
      <c r="BH738" s="194">
        <f>IF(N738="sníž. přenesená",J738,0)</f>
        <v>0</v>
      </c>
      <c r="BI738" s="194">
        <f>IF(N738="nulová",J738,0)</f>
        <v>0</v>
      </c>
      <c r="BJ738" s="19" t="s">
        <v>79</v>
      </c>
      <c r="BK738" s="194">
        <f>ROUND(I738*H738,2)</f>
        <v>0</v>
      </c>
      <c r="BL738" s="19" t="s">
        <v>136</v>
      </c>
      <c r="BM738" s="193" t="s">
        <v>1108</v>
      </c>
    </row>
    <row r="739" spans="1:65" s="13" customFormat="1" ht="11.25">
      <c r="B739" s="200"/>
      <c r="C739" s="201"/>
      <c r="D739" s="202" t="s">
        <v>140</v>
      </c>
      <c r="E739" s="203" t="s">
        <v>19</v>
      </c>
      <c r="F739" s="204" t="s">
        <v>1109</v>
      </c>
      <c r="G739" s="201"/>
      <c r="H739" s="203" t="s">
        <v>19</v>
      </c>
      <c r="I739" s="205"/>
      <c r="J739" s="201"/>
      <c r="K739" s="201"/>
      <c r="L739" s="206"/>
      <c r="M739" s="207"/>
      <c r="N739" s="208"/>
      <c r="O739" s="208"/>
      <c r="P739" s="208"/>
      <c r="Q739" s="208"/>
      <c r="R739" s="208"/>
      <c r="S739" s="208"/>
      <c r="T739" s="209"/>
      <c r="AT739" s="210" t="s">
        <v>140</v>
      </c>
      <c r="AU739" s="210" t="s">
        <v>81</v>
      </c>
      <c r="AV739" s="13" t="s">
        <v>79</v>
      </c>
      <c r="AW739" s="13" t="s">
        <v>34</v>
      </c>
      <c r="AX739" s="13" t="s">
        <v>72</v>
      </c>
      <c r="AY739" s="210" t="s">
        <v>130</v>
      </c>
    </row>
    <row r="740" spans="1:65" s="13" customFormat="1" ht="11.25">
      <c r="B740" s="200"/>
      <c r="C740" s="201"/>
      <c r="D740" s="202" t="s">
        <v>140</v>
      </c>
      <c r="E740" s="203" t="s">
        <v>19</v>
      </c>
      <c r="F740" s="204" t="s">
        <v>1110</v>
      </c>
      <c r="G740" s="201"/>
      <c r="H740" s="203" t="s">
        <v>19</v>
      </c>
      <c r="I740" s="205"/>
      <c r="J740" s="201"/>
      <c r="K740" s="201"/>
      <c r="L740" s="206"/>
      <c r="M740" s="207"/>
      <c r="N740" s="208"/>
      <c r="O740" s="208"/>
      <c r="P740" s="208"/>
      <c r="Q740" s="208"/>
      <c r="R740" s="208"/>
      <c r="S740" s="208"/>
      <c r="T740" s="209"/>
      <c r="AT740" s="210" t="s">
        <v>140</v>
      </c>
      <c r="AU740" s="210" t="s">
        <v>81</v>
      </c>
      <c r="AV740" s="13" t="s">
        <v>79</v>
      </c>
      <c r="AW740" s="13" t="s">
        <v>34</v>
      </c>
      <c r="AX740" s="13" t="s">
        <v>72</v>
      </c>
      <c r="AY740" s="210" t="s">
        <v>130</v>
      </c>
    </row>
    <row r="741" spans="1:65" s="14" customFormat="1" ht="11.25">
      <c r="B741" s="211"/>
      <c r="C741" s="212"/>
      <c r="D741" s="202" t="s">
        <v>140</v>
      </c>
      <c r="E741" s="213" t="s">
        <v>19</v>
      </c>
      <c r="F741" s="214" t="s">
        <v>151</v>
      </c>
      <c r="G741" s="212"/>
      <c r="H741" s="215">
        <v>3</v>
      </c>
      <c r="I741" s="216"/>
      <c r="J741" s="212"/>
      <c r="K741" s="212"/>
      <c r="L741" s="217"/>
      <c r="M741" s="218"/>
      <c r="N741" s="219"/>
      <c r="O741" s="219"/>
      <c r="P741" s="219"/>
      <c r="Q741" s="219"/>
      <c r="R741" s="219"/>
      <c r="S741" s="219"/>
      <c r="T741" s="220"/>
      <c r="AT741" s="221" t="s">
        <v>140</v>
      </c>
      <c r="AU741" s="221" t="s">
        <v>81</v>
      </c>
      <c r="AV741" s="14" t="s">
        <v>81</v>
      </c>
      <c r="AW741" s="14" t="s">
        <v>34</v>
      </c>
      <c r="AX741" s="14" t="s">
        <v>72</v>
      </c>
      <c r="AY741" s="221" t="s">
        <v>130</v>
      </c>
    </row>
    <row r="742" spans="1:65" s="15" customFormat="1" ht="11.25">
      <c r="B742" s="222"/>
      <c r="C742" s="223"/>
      <c r="D742" s="202" t="s">
        <v>140</v>
      </c>
      <c r="E742" s="224" t="s">
        <v>19</v>
      </c>
      <c r="F742" s="225" t="s">
        <v>144</v>
      </c>
      <c r="G742" s="223"/>
      <c r="H742" s="226">
        <v>3</v>
      </c>
      <c r="I742" s="227"/>
      <c r="J742" s="223"/>
      <c r="K742" s="223"/>
      <c r="L742" s="228"/>
      <c r="M742" s="229"/>
      <c r="N742" s="230"/>
      <c r="O742" s="230"/>
      <c r="P742" s="230"/>
      <c r="Q742" s="230"/>
      <c r="R742" s="230"/>
      <c r="S742" s="230"/>
      <c r="T742" s="231"/>
      <c r="AT742" s="232" t="s">
        <v>140</v>
      </c>
      <c r="AU742" s="232" t="s">
        <v>81</v>
      </c>
      <c r="AV742" s="15" t="s">
        <v>136</v>
      </c>
      <c r="AW742" s="15" t="s">
        <v>34</v>
      </c>
      <c r="AX742" s="15" t="s">
        <v>79</v>
      </c>
      <c r="AY742" s="232" t="s">
        <v>130</v>
      </c>
    </row>
    <row r="743" spans="1:65" s="2" customFormat="1" ht="16.5" customHeight="1">
      <c r="A743" s="36"/>
      <c r="B743" s="37"/>
      <c r="C743" s="244" t="s">
        <v>1111</v>
      </c>
      <c r="D743" s="244" t="s">
        <v>322</v>
      </c>
      <c r="E743" s="245" t="s">
        <v>1112</v>
      </c>
      <c r="F743" s="246" t="s">
        <v>1113</v>
      </c>
      <c r="G743" s="247" t="s">
        <v>540</v>
      </c>
      <c r="H743" s="248">
        <v>3</v>
      </c>
      <c r="I743" s="249"/>
      <c r="J743" s="250">
        <f>ROUND(I743*H743,2)</f>
        <v>0</v>
      </c>
      <c r="K743" s="251"/>
      <c r="L743" s="252"/>
      <c r="M743" s="253" t="s">
        <v>19</v>
      </c>
      <c r="N743" s="254" t="s">
        <v>43</v>
      </c>
      <c r="O743" s="66"/>
      <c r="P743" s="191">
        <f>O743*H743</f>
        <v>0</v>
      </c>
      <c r="Q743" s="191">
        <v>1.548</v>
      </c>
      <c r="R743" s="191">
        <f>Q743*H743</f>
        <v>4.6440000000000001</v>
      </c>
      <c r="S743" s="191">
        <v>0</v>
      </c>
      <c r="T743" s="192">
        <f>S743*H743</f>
        <v>0</v>
      </c>
      <c r="U743" s="36"/>
      <c r="V743" s="36"/>
      <c r="W743" s="36"/>
      <c r="X743" s="36"/>
      <c r="Y743" s="36"/>
      <c r="Z743" s="36"/>
      <c r="AA743" s="36"/>
      <c r="AB743" s="36"/>
      <c r="AC743" s="36"/>
      <c r="AD743" s="36"/>
      <c r="AE743" s="36"/>
      <c r="AR743" s="193" t="s">
        <v>200</v>
      </c>
      <c r="AT743" s="193" t="s">
        <v>322</v>
      </c>
      <c r="AU743" s="193" t="s">
        <v>81</v>
      </c>
      <c r="AY743" s="19" t="s">
        <v>130</v>
      </c>
      <c r="BE743" s="194">
        <f>IF(N743="základní",J743,0)</f>
        <v>0</v>
      </c>
      <c r="BF743" s="194">
        <f>IF(N743="snížená",J743,0)</f>
        <v>0</v>
      </c>
      <c r="BG743" s="194">
        <f>IF(N743="zákl. přenesená",J743,0)</f>
        <v>0</v>
      </c>
      <c r="BH743" s="194">
        <f>IF(N743="sníž. přenesená",J743,0)</f>
        <v>0</v>
      </c>
      <c r="BI743" s="194">
        <f>IF(N743="nulová",J743,0)</f>
        <v>0</v>
      </c>
      <c r="BJ743" s="19" t="s">
        <v>79</v>
      </c>
      <c r="BK743" s="194">
        <f>ROUND(I743*H743,2)</f>
        <v>0</v>
      </c>
      <c r="BL743" s="19" t="s">
        <v>136</v>
      </c>
      <c r="BM743" s="193" t="s">
        <v>1114</v>
      </c>
    </row>
    <row r="744" spans="1:65" s="2" customFormat="1" ht="19.5">
      <c r="A744" s="36"/>
      <c r="B744" s="37"/>
      <c r="C744" s="38"/>
      <c r="D744" s="202" t="s">
        <v>449</v>
      </c>
      <c r="E744" s="38"/>
      <c r="F744" s="255" t="s">
        <v>1115</v>
      </c>
      <c r="G744" s="38"/>
      <c r="H744" s="38"/>
      <c r="I744" s="197"/>
      <c r="J744" s="38"/>
      <c r="K744" s="38"/>
      <c r="L744" s="41"/>
      <c r="M744" s="198"/>
      <c r="N744" s="199"/>
      <c r="O744" s="66"/>
      <c r="P744" s="66"/>
      <c r="Q744" s="66"/>
      <c r="R744" s="66"/>
      <c r="S744" s="66"/>
      <c r="T744" s="67"/>
      <c r="U744" s="36"/>
      <c r="V744" s="36"/>
      <c r="W744" s="36"/>
      <c r="X744" s="36"/>
      <c r="Y744" s="36"/>
      <c r="Z744" s="36"/>
      <c r="AA744" s="36"/>
      <c r="AB744" s="36"/>
      <c r="AC744" s="36"/>
      <c r="AD744" s="36"/>
      <c r="AE744" s="36"/>
      <c r="AT744" s="19" t="s">
        <v>449</v>
      </c>
      <c r="AU744" s="19" t="s">
        <v>81</v>
      </c>
    </row>
    <row r="745" spans="1:65" s="13" customFormat="1" ht="11.25">
      <c r="B745" s="200"/>
      <c r="C745" s="201"/>
      <c r="D745" s="202" t="s">
        <v>140</v>
      </c>
      <c r="E745" s="203" t="s">
        <v>19</v>
      </c>
      <c r="F745" s="204" t="s">
        <v>1116</v>
      </c>
      <c r="G745" s="201"/>
      <c r="H745" s="203" t="s">
        <v>19</v>
      </c>
      <c r="I745" s="205"/>
      <c r="J745" s="201"/>
      <c r="K745" s="201"/>
      <c r="L745" s="206"/>
      <c r="M745" s="207"/>
      <c r="N745" s="208"/>
      <c r="O745" s="208"/>
      <c r="P745" s="208"/>
      <c r="Q745" s="208"/>
      <c r="R745" s="208"/>
      <c r="S745" s="208"/>
      <c r="T745" s="209"/>
      <c r="AT745" s="210" t="s">
        <v>140</v>
      </c>
      <c r="AU745" s="210" t="s">
        <v>81</v>
      </c>
      <c r="AV745" s="13" t="s">
        <v>79</v>
      </c>
      <c r="AW745" s="13" t="s">
        <v>34</v>
      </c>
      <c r="AX745" s="13" t="s">
        <v>72</v>
      </c>
      <c r="AY745" s="210" t="s">
        <v>130</v>
      </c>
    </row>
    <row r="746" spans="1:65" s="14" customFormat="1" ht="11.25">
      <c r="B746" s="211"/>
      <c r="C746" s="212"/>
      <c r="D746" s="202" t="s">
        <v>140</v>
      </c>
      <c r="E746" s="213" t="s">
        <v>19</v>
      </c>
      <c r="F746" s="214" t="s">
        <v>151</v>
      </c>
      <c r="G746" s="212"/>
      <c r="H746" s="215">
        <v>3</v>
      </c>
      <c r="I746" s="216"/>
      <c r="J746" s="212"/>
      <c r="K746" s="212"/>
      <c r="L746" s="217"/>
      <c r="M746" s="218"/>
      <c r="N746" s="219"/>
      <c r="O746" s="219"/>
      <c r="P746" s="219"/>
      <c r="Q746" s="219"/>
      <c r="R746" s="219"/>
      <c r="S746" s="219"/>
      <c r="T746" s="220"/>
      <c r="AT746" s="221" t="s">
        <v>140</v>
      </c>
      <c r="AU746" s="221" t="s">
        <v>81</v>
      </c>
      <c r="AV746" s="14" t="s">
        <v>81</v>
      </c>
      <c r="AW746" s="14" t="s">
        <v>34</v>
      </c>
      <c r="AX746" s="14" t="s">
        <v>72</v>
      </c>
      <c r="AY746" s="221" t="s">
        <v>130</v>
      </c>
    </row>
    <row r="747" spans="1:65" s="15" customFormat="1" ht="11.25">
      <c r="B747" s="222"/>
      <c r="C747" s="223"/>
      <c r="D747" s="202" t="s">
        <v>140</v>
      </c>
      <c r="E747" s="224" t="s">
        <v>19</v>
      </c>
      <c r="F747" s="225" t="s">
        <v>144</v>
      </c>
      <c r="G747" s="223"/>
      <c r="H747" s="226">
        <v>3</v>
      </c>
      <c r="I747" s="227"/>
      <c r="J747" s="223"/>
      <c r="K747" s="223"/>
      <c r="L747" s="228"/>
      <c r="M747" s="229"/>
      <c r="N747" s="230"/>
      <c r="O747" s="230"/>
      <c r="P747" s="230"/>
      <c r="Q747" s="230"/>
      <c r="R747" s="230"/>
      <c r="S747" s="230"/>
      <c r="T747" s="231"/>
      <c r="AT747" s="232" t="s">
        <v>140</v>
      </c>
      <c r="AU747" s="232" t="s">
        <v>81</v>
      </c>
      <c r="AV747" s="15" t="s">
        <v>136</v>
      </c>
      <c r="AW747" s="15" t="s">
        <v>34</v>
      </c>
      <c r="AX747" s="15" t="s">
        <v>79</v>
      </c>
      <c r="AY747" s="232" t="s">
        <v>130</v>
      </c>
    </row>
    <row r="748" spans="1:65" s="2" customFormat="1" ht="16.5" customHeight="1">
      <c r="A748" s="36"/>
      <c r="B748" s="37"/>
      <c r="C748" s="244" t="s">
        <v>1117</v>
      </c>
      <c r="D748" s="244" t="s">
        <v>322</v>
      </c>
      <c r="E748" s="245" t="s">
        <v>1118</v>
      </c>
      <c r="F748" s="246" t="s">
        <v>1119</v>
      </c>
      <c r="G748" s="247" t="s">
        <v>540</v>
      </c>
      <c r="H748" s="248">
        <v>3</v>
      </c>
      <c r="I748" s="249"/>
      <c r="J748" s="250">
        <f>ROUND(I748*H748,2)</f>
        <v>0</v>
      </c>
      <c r="K748" s="251"/>
      <c r="L748" s="252"/>
      <c r="M748" s="253" t="s">
        <v>19</v>
      </c>
      <c r="N748" s="254" t="s">
        <v>43</v>
      </c>
      <c r="O748" s="66"/>
      <c r="P748" s="191">
        <f>O748*H748</f>
        <v>0</v>
      </c>
      <c r="Q748" s="191">
        <v>3.0000000000000001E-3</v>
      </c>
      <c r="R748" s="191">
        <f>Q748*H748</f>
        <v>9.0000000000000011E-3</v>
      </c>
      <c r="S748" s="191">
        <v>0</v>
      </c>
      <c r="T748" s="192">
        <f>S748*H748</f>
        <v>0</v>
      </c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R748" s="193" t="s">
        <v>200</v>
      </c>
      <c r="AT748" s="193" t="s">
        <v>322</v>
      </c>
      <c r="AU748" s="193" t="s">
        <v>81</v>
      </c>
      <c r="AY748" s="19" t="s">
        <v>130</v>
      </c>
      <c r="BE748" s="194">
        <f>IF(N748="základní",J748,0)</f>
        <v>0</v>
      </c>
      <c r="BF748" s="194">
        <f>IF(N748="snížená",J748,0)</f>
        <v>0</v>
      </c>
      <c r="BG748" s="194">
        <f>IF(N748="zákl. přenesená",J748,0)</f>
        <v>0</v>
      </c>
      <c r="BH748" s="194">
        <f>IF(N748="sníž. přenesená",J748,0)</f>
        <v>0</v>
      </c>
      <c r="BI748" s="194">
        <f>IF(N748="nulová",J748,0)</f>
        <v>0</v>
      </c>
      <c r="BJ748" s="19" t="s">
        <v>79</v>
      </c>
      <c r="BK748" s="194">
        <f>ROUND(I748*H748,2)</f>
        <v>0</v>
      </c>
      <c r="BL748" s="19" t="s">
        <v>136</v>
      </c>
      <c r="BM748" s="193" t="s">
        <v>1120</v>
      </c>
    </row>
    <row r="749" spans="1:65" s="13" customFormat="1" ht="11.25">
      <c r="B749" s="200"/>
      <c r="C749" s="201"/>
      <c r="D749" s="202" t="s">
        <v>140</v>
      </c>
      <c r="E749" s="203" t="s">
        <v>19</v>
      </c>
      <c r="F749" s="204" t="s">
        <v>1116</v>
      </c>
      <c r="G749" s="201"/>
      <c r="H749" s="203" t="s">
        <v>19</v>
      </c>
      <c r="I749" s="205"/>
      <c r="J749" s="201"/>
      <c r="K749" s="201"/>
      <c r="L749" s="206"/>
      <c r="M749" s="207"/>
      <c r="N749" s="208"/>
      <c r="O749" s="208"/>
      <c r="P749" s="208"/>
      <c r="Q749" s="208"/>
      <c r="R749" s="208"/>
      <c r="S749" s="208"/>
      <c r="T749" s="209"/>
      <c r="AT749" s="210" t="s">
        <v>140</v>
      </c>
      <c r="AU749" s="210" t="s">
        <v>81</v>
      </c>
      <c r="AV749" s="13" t="s">
        <v>79</v>
      </c>
      <c r="AW749" s="13" t="s">
        <v>34</v>
      </c>
      <c r="AX749" s="13" t="s">
        <v>72</v>
      </c>
      <c r="AY749" s="210" t="s">
        <v>130</v>
      </c>
    </row>
    <row r="750" spans="1:65" s="14" customFormat="1" ht="11.25">
      <c r="B750" s="211"/>
      <c r="C750" s="212"/>
      <c r="D750" s="202" t="s">
        <v>140</v>
      </c>
      <c r="E750" s="213" t="s">
        <v>19</v>
      </c>
      <c r="F750" s="214" t="s">
        <v>151</v>
      </c>
      <c r="G750" s="212"/>
      <c r="H750" s="215">
        <v>3</v>
      </c>
      <c r="I750" s="216"/>
      <c r="J750" s="212"/>
      <c r="K750" s="212"/>
      <c r="L750" s="217"/>
      <c r="M750" s="218"/>
      <c r="N750" s="219"/>
      <c r="O750" s="219"/>
      <c r="P750" s="219"/>
      <c r="Q750" s="219"/>
      <c r="R750" s="219"/>
      <c r="S750" s="219"/>
      <c r="T750" s="220"/>
      <c r="AT750" s="221" t="s">
        <v>140</v>
      </c>
      <c r="AU750" s="221" t="s">
        <v>81</v>
      </c>
      <c r="AV750" s="14" t="s">
        <v>81</v>
      </c>
      <c r="AW750" s="14" t="s">
        <v>34</v>
      </c>
      <c r="AX750" s="14" t="s">
        <v>72</v>
      </c>
      <c r="AY750" s="221" t="s">
        <v>130</v>
      </c>
    </row>
    <row r="751" spans="1:65" s="15" customFormat="1" ht="11.25">
      <c r="B751" s="222"/>
      <c r="C751" s="223"/>
      <c r="D751" s="202" t="s">
        <v>140</v>
      </c>
      <c r="E751" s="224" t="s">
        <v>19</v>
      </c>
      <c r="F751" s="225" t="s">
        <v>144</v>
      </c>
      <c r="G751" s="223"/>
      <c r="H751" s="226">
        <v>3</v>
      </c>
      <c r="I751" s="227"/>
      <c r="J751" s="223"/>
      <c r="K751" s="223"/>
      <c r="L751" s="228"/>
      <c r="M751" s="229"/>
      <c r="N751" s="230"/>
      <c r="O751" s="230"/>
      <c r="P751" s="230"/>
      <c r="Q751" s="230"/>
      <c r="R751" s="230"/>
      <c r="S751" s="230"/>
      <c r="T751" s="231"/>
      <c r="AT751" s="232" t="s">
        <v>140</v>
      </c>
      <c r="AU751" s="232" t="s">
        <v>81</v>
      </c>
      <c r="AV751" s="15" t="s">
        <v>136</v>
      </c>
      <c r="AW751" s="15" t="s">
        <v>34</v>
      </c>
      <c r="AX751" s="15" t="s">
        <v>79</v>
      </c>
      <c r="AY751" s="232" t="s">
        <v>130</v>
      </c>
    </row>
    <row r="752" spans="1:65" s="2" customFormat="1" ht="16.5" customHeight="1">
      <c r="A752" s="36"/>
      <c r="B752" s="37"/>
      <c r="C752" s="244" t="s">
        <v>1121</v>
      </c>
      <c r="D752" s="244" t="s">
        <v>322</v>
      </c>
      <c r="E752" s="245" t="s">
        <v>1122</v>
      </c>
      <c r="F752" s="246" t="s">
        <v>1123</v>
      </c>
      <c r="G752" s="247" t="s">
        <v>540</v>
      </c>
      <c r="H752" s="248">
        <v>3</v>
      </c>
      <c r="I752" s="249"/>
      <c r="J752" s="250">
        <f>ROUND(I752*H752,2)</f>
        <v>0</v>
      </c>
      <c r="K752" s="251"/>
      <c r="L752" s="252"/>
      <c r="M752" s="253" t="s">
        <v>19</v>
      </c>
      <c r="N752" s="254" t="s">
        <v>43</v>
      </c>
      <c r="O752" s="66"/>
      <c r="P752" s="191">
        <f>O752*H752</f>
        <v>0</v>
      </c>
      <c r="Q752" s="191">
        <v>0.64900000000000002</v>
      </c>
      <c r="R752" s="191">
        <f>Q752*H752</f>
        <v>1.9470000000000001</v>
      </c>
      <c r="S752" s="191">
        <v>0</v>
      </c>
      <c r="T752" s="192">
        <f>S752*H752</f>
        <v>0</v>
      </c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R752" s="193" t="s">
        <v>200</v>
      </c>
      <c r="AT752" s="193" t="s">
        <v>322</v>
      </c>
      <c r="AU752" s="193" t="s">
        <v>81</v>
      </c>
      <c r="AY752" s="19" t="s">
        <v>130</v>
      </c>
      <c r="BE752" s="194">
        <f>IF(N752="základní",J752,0)</f>
        <v>0</v>
      </c>
      <c r="BF752" s="194">
        <f>IF(N752="snížená",J752,0)</f>
        <v>0</v>
      </c>
      <c r="BG752" s="194">
        <f>IF(N752="zákl. přenesená",J752,0)</f>
        <v>0</v>
      </c>
      <c r="BH752" s="194">
        <f>IF(N752="sníž. přenesená",J752,0)</f>
        <v>0</v>
      </c>
      <c r="BI752" s="194">
        <f>IF(N752="nulová",J752,0)</f>
        <v>0</v>
      </c>
      <c r="BJ752" s="19" t="s">
        <v>79</v>
      </c>
      <c r="BK752" s="194">
        <f>ROUND(I752*H752,2)</f>
        <v>0</v>
      </c>
      <c r="BL752" s="19" t="s">
        <v>136</v>
      </c>
      <c r="BM752" s="193" t="s">
        <v>1124</v>
      </c>
    </row>
    <row r="753" spans="1:65" s="13" customFormat="1" ht="11.25">
      <c r="B753" s="200"/>
      <c r="C753" s="201"/>
      <c r="D753" s="202" t="s">
        <v>140</v>
      </c>
      <c r="E753" s="203" t="s">
        <v>19</v>
      </c>
      <c r="F753" s="204" t="s">
        <v>1116</v>
      </c>
      <c r="G753" s="201"/>
      <c r="H753" s="203" t="s">
        <v>19</v>
      </c>
      <c r="I753" s="205"/>
      <c r="J753" s="201"/>
      <c r="K753" s="201"/>
      <c r="L753" s="206"/>
      <c r="M753" s="207"/>
      <c r="N753" s="208"/>
      <c r="O753" s="208"/>
      <c r="P753" s="208"/>
      <c r="Q753" s="208"/>
      <c r="R753" s="208"/>
      <c r="S753" s="208"/>
      <c r="T753" s="209"/>
      <c r="AT753" s="210" t="s">
        <v>140</v>
      </c>
      <c r="AU753" s="210" t="s">
        <v>81</v>
      </c>
      <c r="AV753" s="13" t="s">
        <v>79</v>
      </c>
      <c r="AW753" s="13" t="s">
        <v>34</v>
      </c>
      <c r="AX753" s="13" t="s">
        <v>72</v>
      </c>
      <c r="AY753" s="210" t="s">
        <v>130</v>
      </c>
    </row>
    <row r="754" spans="1:65" s="14" customFormat="1" ht="11.25">
      <c r="B754" s="211"/>
      <c r="C754" s="212"/>
      <c r="D754" s="202" t="s">
        <v>140</v>
      </c>
      <c r="E754" s="213" t="s">
        <v>19</v>
      </c>
      <c r="F754" s="214" t="s">
        <v>151</v>
      </c>
      <c r="G754" s="212"/>
      <c r="H754" s="215">
        <v>3</v>
      </c>
      <c r="I754" s="216"/>
      <c r="J754" s="212"/>
      <c r="K754" s="212"/>
      <c r="L754" s="217"/>
      <c r="M754" s="218"/>
      <c r="N754" s="219"/>
      <c r="O754" s="219"/>
      <c r="P754" s="219"/>
      <c r="Q754" s="219"/>
      <c r="R754" s="219"/>
      <c r="S754" s="219"/>
      <c r="T754" s="220"/>
      <c r="AT754" s="221" t="s">
        <v>140</v>
      </c>
      <c r="AU754" s="221" t="s">
        <v>81</v>
      </c>
      <c r="AV754" s="14" t="s">
        <v>81</v>
      </c>
      <c r="AW754" s="14" t="s">
        <v>34</v>
      </c>
      <c r="AX754" s="14" t="s">
        <v>72</v>
      </c>
      <c r="AY754" s="221" t="s">
        <v>130</v>
      </c>
    </row>
    <row r="755" spans="1:65" s="15" customFormat="1" ht="11.25">
      <c r="B755" s="222"/>
      <c r="C755" s="223"/>
      <c r="D755" s="202" t="s">
        <v>140</v>
      </c>
      <c r="E755" s="224" t="s">
        <v>19</v>
      </c>
      <c r="F755" s="225" t="s">
        <v>144</v>
      </c>
      <c r="G755" s="223"/>
      <c r="H755" s="226">
        <v>3</v>
      </c>
      <c r="I755" s="227"/>
      <c r="J755" s="223"/>
      <c r="K755" s="223"/>
      <c r="L755" s="228"/>
      <c r="M755" s="229"/>
      <c r="N755" s="230"/>
      <c r="O755" s="230"/>
      <c r="P755" s="230"/>
      <c r="Q755" s="230"/>
      <c r="R755" s="230"/>
      <c r="S755" s="230"/>
      <c r="T755" s="231"/>
      <c r="AT755" s="232" t="s">
        <v>140</v>
      </c>
      <c r="AU755" s="232" t="s">
        <v>81</v>
      </c>
      <c r="AV755" s="15" t="s">
        <v>136</v>
      </c>
      <c r="AW755" s="15" t="s">
        <v>34</v>
      </c>
      <c r="AX755" s="15" t="s">
        <v>79</v>
      </c>
      <c r="AY755" s="232" t="s">
        <v>130</v>
      </c>
    </row>
    <row r="756" spans="1:65" s="2" customFormat="1" ht="16.5" customHeight="1">
      <c r="A756" s="36"/>
      <c r="B756" s="37"/>
      <c r="C756" s="244" t="s">
        <v>1125</v>
      </c>
      <c r="D756" s="244" t="s">
        <v>322</v>
      </c>
      <c r="E756" s="245" t="s">
        <v>1126</v>
      </c>
      <c r="F756" s="246" t="s">
        <v>1127</v>
      </c>
      <c r="G756" s="247" t="s">
        <v>540</v>
      </c>
      <c r="H756" s="248">
        <v>2</v>
      </c>
      <c r="I756" s="249"/>
      <c r="J756" s="250">
        <f>ROUND(I756*H756,2)</f>
        <v>0</v>
      </c>
      <c r="K756" s="251"/>
      <c r="L756" s="252"/>
      <c r="M756" s="253" t="s">
        <v>19</v>
      </c>
      <c r="N756" s="254" t="s">
        <v>43</v>
      </c>
      <c r="O756" s="66"/>
      <c r="P756" s="191">
        <f>O756*H756</f>
        <v>0</v>
      </c>
      <c r="Q756" s="191">
        <v>5.0999999999999997E-2</v>
      </c>
      <c r="R756" s="191">
        <f>Q756*H756</f>
        <v>0.10199999999999999</v>
      </c>
      <c r="S756" s="191">
        <v>0</v>
      </c>
      <c r="T756" s="192">
        <f>S756*H756</f>
        <v>0</v>
      </c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R756" s="193" t="s">
        <v>200</v>
      </c>
      <c r="AT756" s="193" t="s">
        <v>322</v>
      </c>
      <c r="AU756" s="193" t="s">
        <v>81</v>
      </c>
      <c r="AY756" s="19" t="s">
        <v>130</v>
      </c>
      <c r="BE756" s="194">
        <f>IF(N756="základní",J756,0)</f>
        <v>0</v>
      </c>
      <c r="BF756" s="194">
        <f>IF(N756="snížená",J756,0)</f>
        <v>0</v>
      </c>
      <c r="BG756" s="194">
        <f>IF(N756="zákl. přenesená",J756,0)</f>
        <v>0</v>
      </c>
      <c r="BH756" s="194">
        <f>IF(N756="sníž. přenesená",J756,0)</f>
        <v>0</v>
      </c>
      <c r="BI756" s="194">
        <f>IF(N756="nulová",J756,0)</f>
        <v>0</v>
      </c>
      <c r="BJ756" s="19" t="s">
        <v>79</v>
      </c>
      <c r="BK756" s="194">
        <f>ROUND(I756*H756,2)</f>
        <v>0</v>
      </c>
      <c r="BL756" s="19" t="s">
        <v>136</v>
      </c>
      <c r="BM756" s="193" t="s">
        <v>1128</v>
      </c>
    </row>
    <row r="757" spans="1:65" s="13" customFormat="1" ht="11.25">
      <c r="B757" s="200"/>
      <c r="C757" s="201"/>
      <c r="D757" s="202" t="s">
        <v>140</v>
      </c>
      <c r="E757" s="203" t="s">
        <v>19</v>
      </c>
      <c r="F757" s="204" t="s">
        <v>1116</v>
      </c>
      <c r="G757" s="201"/>
      <c r="H757" s="203" t="s">
        <v>19</v>
      </c>
      <c r="I757" s="205"/>
      <c r="J757" s="201"/>
      <c r="K757" s="201"/>
      <c r="L757" s="206"/>
      <c r="M757" s="207"/>
      <c r="N757" s="208"/>
      <c r="O757" s="208"/>
      <c r="P757" s="208"/>
      <c r="Q757" s="208"/>
      <c r="R757" s="208"/>
      <c r="S757" s="208"/>
      <c r="T757" s="209"/>
      <c r="AT757" s="210" t="s">
        <v>140</v>
      </c>
      <c r="AU757" s="210" t="s">
        <v>81</v>
      </c>
      <c r="AV757" s="13" t="s">
        <v>79</v>
      </c>
      <c r="AW757" s="13" t="s">
        <v>34</v>
      </c>
      <c r="AX757" s="13" t="s">
        <v>72</v>
      </c>
      <c r="AY757" s="210" t="s">
        <v>130</v>
      </c>
    </row>
    <row r="758" spans="1:65" s="14" customFormat="1" ht="11.25">
      <c r="B758" s="211"/>
      <c r="C758" s="212"/>
      <c r="D758" s="202" t="s">
        <v>140</v>
      </c>
      <c r="E758" s="213" t="s">
        <v>19</v>
      </c>
      <c r="F758" s="214" t="s">
        <v>81</v>
      </c>
      <c r="G758" s="212"/>
      <c r="H758" s="215">
        <v>2</v>
      </c>
      <c r="I758" s="216"/>
      <c r="J758" s="212"/>
      <c r="K758" s="212"/>
      <c r="L758" s="217"/>
      <c r="M758" s="218"/>
      <c r="N758" s="219"/>
      <c r="O758" s="219"/>
      <c r="P758" s="219"/>
      <c r="Q758" s="219"/>
      <c r="R758" s="219"/>
      <c r="S758" s="219"/>
      <c r="T758" s="220"/>
      <c r="AT758" s="221" t="s">
        <v>140</v>
      </c>
      <c r="AU758" s="221" t="s">
        <v>81</v>
      </c>
      <c r="AV758" s="14" t="s">
        <v>81</v>
      </c>
      <c r="AW758" s="14" t="s">
        <v>34</v>
      </c>
      <c r="AX758" s="14" t="s">
        <v>72</v>
      </c>
      <c r="AY758" s="221" t="s">
        <v>130</v>
      </c>
    </row>
    <row r="759" spans="1:65" s="15" customFormat="1" ht="11.25">
      <c r="B759" s="222"/>
      <c r="C759" s="223"/>
      <c r="D759" s="202" t="s">
        <v>140</v>
      </c>
      <c r="E759" s="224" t="s">
        <v>19</v>
      </c>
      <c r="F759" s="225" t="s">
        <v>144</v>
      </c>
      <c r="G759" s="223"/>
      <c r="H759" s="226">
        <v>2</v>
      </c>
      <c r="I759" s="227"/>
      <c r="J759" s="223"/>
      <c r="K759" s="223"/>
      <c r="L759" s="228"/>
      <c r="M759" s="229"/>
      <c r="N759" s="230"/>
      <c r="O759" s="230"/>
      <c r="P759" s="230"/>
      <c r="Q759" s="230"/>
      <c r="R759" s="230"/>
      <c r="S759" s="230"/>
      <c r="T759" s="231"/>
      <c r="AT759" s="232" t="s">
        <v>140</v>
      </c>
      <c r="AU759" s="232" t="s">
        <v>81</v>
      </c>
      <c r="AV759" s="15" t="s">
        <v>136</v>
      </c>
      <c r="AW759" s="15" t="s">
        <v>34</v>
      </c>
      <c r="AX759" s="15" t="s">
        <v>79</v>
      </c>
      <c r="AY759" s="232" t="s">
        <v>130</v>
      </c>
    </row>
    <row r="760" spans="1:65" s="2" customFormat="1" ht="16.5" customHeight="1">
      <c r="A760" s="36"/>
      <c r="B760" s="37"/>
      <c r="C760" s="244" t="s">
        <v>1129</v>
      </c>
      <c r="D760" s="244" t="s">
        <v>322</v>
      </c>
      <c r="E760" s="245" t="s">
        <v>1130</v>
      </c>
      <c r="F760" s="246" t="s">
        <v>1131</v>
      </c>
      <c r="G760" s="247" t="s">
        <v>540</v>
      </c>
      <c r="H760" s="248">
        <v>1</v>
      </c>
      <c r="I760" s="249"/>
      <c r="J760" s="250">
        <f>ROUND(I760*H760,2)</f>
        <v>0</v>
      </c>
      <c r="K760" s="251"/>
      <c r="L760" s="252"/>
      <c r="M760" s="253" t="s">
        <v>19</v>
      </c>
      <c r="N760" s="254" t="s">
        <v>43</v>
      </c>
      <c r="O760" s="66"/>
      <c r="P760" s="191">
        <f>O760*H760</f>
        <v>0</v>
      </c>
      <c r="Q760" s="191">
        <v>0.04</v>
      </c>
      <c r="R760" s="191">
        <f>Q760*H760</f>
        <v>0.04</v>
      </c>
      <c r="S760" s="191">
        <v>0</v>
      </c>
      <c r="T760" s="192">
        <f>S760*H760</f>
        <v>0</v>
      </c>
      <c r="U760" s="36"/>
      <c r="V760" s="36"/>
      <c r="W760" s="36"/>
      <c r="X760" s="36"/>
      <c r="Y760" s="36"/>
      <c r="Z760" s="36"/>
      <c r="AA760" s="36"/>
      <c r="AB760" s="36"/>
      <c r="AC760" s="36"/>
      <c r="AD760" s="36"/>
      <c r="AE760" s="36"/>
      <c r="AR760" s="193" t="s">
        <v>200</v>
      </c>
      <c r="AT760" s="193" t="s">
        <v>322</v>
      </c>
      <c r="AU760" s="193" t="s">
        <v>81</v>
      </c>
      <c r="AY760" s="19" t="s">
        <v>130</v>
      </c>
      <c r="BE760" s="194">
        <f>IF(N760="základní",J760,0)</f>
        <v>0</v>
      </c>
      <c r="BF760" s="194">
        <f>IF(N760="snížená",J760,0)</f>
        <v>0</v>
      </c>
      <c r="BG760" s="194">
        <f>IF(N760="zákl. přenesená",J760,0)</f>
        <v>0</v>
      </c>
      <c r="BH760" s="194">
        <f>IF(N760="sníž. přenesená",J760,0)</f>
        <v>0</v>
      </c>
      <c r="BI760" s="194">
        <f>IF(N760="nulová",J760,0)</f>
        <v>0</v>
      </c>
      <c r="BJ760" s="19" t="s">
        <v>79</v>
      </c>
      <c r="BK760" s="194">
        <f>ROUND(I760*H760,2)</f>
        <v>0</v>
      </c>
      <c r="BL760" s="19" t="s">
        <v>136</v>
      </c>
      <c r="BM760" s="193" t="s">
        <v>1132</v>
      </c>
    </row>
    <row r="761" spans="1:65" s="13" customFormat="1" ht="11.25">
      <c r="B761" s="200"/>
      <c r="C761" s="201"/>
      <c r="D761" s="202" t="s">
        <v>140</v>
      </c>
      <c r="E761" s="203" t="s">
        <v>19</v>
      </c>
      <c r="F761" s="204" t="s">
        <v>1116</v>
      </c>
      <c r="G761" s="201"/>
      <c r="H761" s="203" t="s">
        <v>19</v>
      </c>
      <c r="I761" s="205"/>
      <c r="J761" s="201"/>
      <c r="K761" s="201"/>
      <c r="L761" s="206"/>
      <c r="M761" s="207"/>
      <c r="N761" s="208"/>
      <c r="O761" s="208"/>
      <c r="P761" s="208"/>
      <c r="Q761" s="208"/>
      <c r="R761" s="208"/>
      <c r="S761" s="208"/>
      <c r="T761" s="209"/>
      <c r="AT761" s="210" t="s">
        <v>140</v>
      </c>
      <c r="AU761" s="210" t="s">
        <v>81</v>
      </c>
      <c r="AV761" s="13" t="s">
        <v>79</v>
      </c>
      <c r="AW761" s="13" t="s">
        <v>34</v>
      </c>
      <c r="AX761" s="13" t="s">
        <v>72</v>
      </c>
      <c r="AY761" s="210" t="s">
        <v>130</v>
      </c>
    </row>
    <row r="762" spans="1:65" s="14" customFormat="1" ht="11.25">
      <c r="B762" s="211"/>
      <c r="C762" s="212"/>
      <c r="D762" s="202" t="s">
        <v>140</v>
      </c>
      <c r="E762" s="213" t="s">
        <v>19</v>
      </c>
      <c r="F762" s="214" t="s">
        <v>79</v>
      </c>
      <c r="G762" s="212"/>
      <c r="H762" s="215">
        <v>1</v>
      </c>
      <c r="I762" s="216"/>
      <c r="J762" s="212"/>
      <c r="K762" s="212"/>
      <c r="L762" s="217"/>
      <c r="M762" s="218"/>
      <c r="N762" s="219"/>
      <c r="O762" s="219"/>
      <c r="P762" s="219"/>
      <c r="Q762" s="219"/>
      <c r="R762" s="219"/>
      <c r="S762" s="219"/>
      <c r="T762" s="220"/>
      <c r="AT762" s="221" t="s">
        <v>140</v>
      </c>
      <c r="AU762" s="221" t="s">
        <v>81</v>
      </c>
      <c r="AV762" s="14" t="s">
        <v>81</v>
      </c>
      <c r="AW762" s="14" t="s">
        <v>34</v>
      </c>
      <c r="AX762" s="14" t="s">
        <v>72</v>
      </c>
      <c r="AY762" s="221" t="s">
        <v>130</v>
      </c>
    </row>
    <row r="763" spans="1:65" s="15" customFormat="1" ht="11.25">
      <c r="B763" s="222"/>
      <c r="C763" s="223"/>
      <c r="D763" s="202" t="s">
        <v>140</v>
      </c>
      <c r="E763" s="224" t="s">
        <v>19</v>
      </c>
      <c r="F763" s="225" t="s">
        <v>144</v>
      </c>
      <c r="G763" s="223"/>
      <c r="H763" s="226">
        <v>1</v>
      </c>
      <c r="I763" s="227"/>
      <c r="J763" s="223"/>
      <c r="K763" s="223"/>
      <c r="L763" s="228"/>
      <c r="M763" s="229"/>
      <c r="N763" s="230"/>
      <c r="O763" s="230"/>
      <c r="P763" s="230"/>
      <c r="Q763" s="230"/>
      <c r="R763" s="230"/>
      <c r="S763" s="230"/>
      <c r="T763" s="231"/>
      <c r="AT763" s="232" t="s">
        <v>140</v>
      </c>
      <c r="AU763" s="232" t="s">
        <v>81</v>
      </c>
      <c r="AV763" s="15" t="s">
        <v>136</v>
      </c>
      <c r="AW763" s="15" t="s">
        <v>34</v>
      </c>
      <c r="AX763" s="15" t="s">
        <v>79</v>
      </c>
      <c r="AY763" s="232" t="s">
        <v>130</v>
      </c>
    </row>
    <row r="764" spans="1:65" s="2" customFormat="1" ht="16.5" customHeight="1">
      <c r="A764" s="36"/>
      <c r="B764" s="37"/>
      <c r="C764" s="244" t="s">
        <v>1133</v>
      </c>
      <c r="D764" s="244" t="s">
        <v>322</v>
      </c>
      <c r="E764" s="245" t="s">
        <v>1134</v>
      </c>
      <c r="F764" s="246" t="s">
        <v>1135</v>
      </c>
      <c r="G764" s="247" t="s">
        <v>540</v>
      </c>
      <c r="H764" s="248">
        <v>1</v>
      </c>
      <c r="I764" s="249"/>
      <c r="J764" s="250">
        <f>ROUND(I764*H764,2)</f>
        <v>0</v>
      </c>
      <c r="K764" s="251"/>
      <c r="L764" s="252"/>
      <c r="M764" s="253" t="s">
        <v>19</v>
      </c>
      <c r="N764" s="254" t="s">
        <v>43</v>
      </c>
      <c r="O764" s="66"/>
      <c r="P764" s="191">
        <f>O764*H764</f>
        <v>0</v>
      </c>
      <c r="Q764" s="191">
        <v>6.8000000000000005E-2</v>
      </c>
      <c r="R764" s="191">
        <f>Q764*H764</f>
        <v>6.8000000000000005E-2</v>
      </c>
      <c r="S764" s="191">
        <v>0</v>
      </c>
      <c r="T764" s="192">
        <f>S764*H764</f>
        <v>0</v>
      </c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R764" s="193" t="s">
        <v>200</v>
      </c>
      <c r="AT764" s="193" t="s">
        <v>322</v>
      </c>
      <c r="AU764" s="193" t="s">
        <v>81</v>
      </c>
      <c r="AY764" s="19" t="s">
        <v>130</v>
      </c>
      <c r="BE764" s="194">
        <f>IF(N764="základní",J764,0)</f>
        <v>0</v>
      </c>
      <c r="BF764" s="194">
        <f>IF(N764="snížená",J764,0)</f>
        <v>0</v>
      </c>
      <c r="BG764" s="194">
        <f>IF(N764="zákl. přenesená",J764,0)</f>
        <v>0</v>
      </c>
      <c r="BH764" s="194">
        <f>IF(N764="sníž. přenesená",J764,0)</f>
        <v>0</v>
      </c>
      <c r="BI764" s="194">
        <f>IF(N764="nulová",J764,0)</f>
        <v>0</v>
      </c>
      <c r="BJ764" s="19" t="s">
        <v>79</v>
      </c>
      <c r="BK764" s="194">
        <f>ROUND(I764*H764,2)</f>
        <v>0</v>
      </c>
      <c r="BL764" s="19" t="s">
        <v>136</v>
      </c>
      <c r="BM764" s="193" t="s">
        <v>1136</v>
      </c>
    </row>
    <row r="765" spans="1:65" s="13" customFormat="1" ht="11.25">
      <c r="B765" s="200"/>
      <c r="C765" s="201"/>
      <c r="D765" s="202" t="s">
        <v>140</v>
      </c>
      <c r="E765" s="203" t="s">
        <v>19</v>
      </c>
      <c r="F765" s="204" t="s">
        <v>1116</v>
      </c>
      <c r="G765" s="201"/>
      <c r="H765" s="203" t="s">
        <v>19</v>
      </c>
      <c r="I765" s="205"/>
      <c r="J765" s="201"/>
      <c r="K765" s="201"/>
      <c r="L765" s="206"/>
      <c r="M765" s="207"/>
      <c r="N765" s="208"/>
      <c r="O765" s="208"/>
      <c r="P765" s="208"/>
      <c r="Q765" s="208"/>
      <c r="R765" s="208"/>
      <c r="S765" s="208"/>
      <c r="T765" s="209"/>
      <c r="AT765" s="210" t="s">
        <v>140</v>
      </c>
      <c r="AU765" s="210" t="s">
        <v>81</v>
      </c>
      <c r="AV765" s="13" t="s">
        <v>79</v>
      </c>
      <c r="AW765" s="13" t="s">
        <v>34</v>
      </c>
      <c r="AX765" s="13" t="s">
        <v>72</v>
      </c>
      <c r="AY765" s="210" t="s">
        <v>130</v>
      </c>
    </row>
    <row r="766" spans="1:65" s="14" customFormat="1" ht="11.25">
      <c r="B766" s="211"/>
      <c r="C766" s="212"/>
      <c r="D766" s="202" t="s">
        <v>140</v>
      </c>
      <c r="E766" s="213" t="s">
        <v>19</v>
      </c>
      <c r="F766" s="214" t="s">
        <v>79</v>
      </c>
      <c r="G766" s="212"/>
      <c r="H766" s="215">
        <v>1</v>
      </c>
      <c r="I766" s="216"/>
      <c r="J766" s="212"/>
      <c r="K766" s="212"/>
      <c r="L766" s="217"/>
      <c r="M766" s="218"/>
      <c r="N766" s="219"/>
      <c r="O766" s="219"/>
      <c r="P766" s="219"/>
      <c r="Q766" s="219"/>
      <c r="R766" s="219"/>
      <c r="S766" s="219"/>
      <c r="T766" s="220"/>
      <c r="AT766" s="221" t="s">
        <v>140</v>
      </c>
      <c r="AU766" s="221" t="s">
        <v>81</v>
      </c>
      <c r="AV766" s="14" t="s">
        <v>81</v>
      </c>
      <c r="AW766" s="14" t="s">
        <v>34</v>
      </c>
      <c r="AX766" s="14" t="s">
        <v>72</v>
      </c>
      <c r="AY766" s="221" t="s">
        <v>130</v>
      </c>
    </row>
    <row r="767" spans="1:65" s="15" customFormat="1" ht="11.25">
      <c r="B767" s="222"/>
      <c r="C767" s="223"/>
      <c r="D767" s="202" t="s">
        <v>140</v>
      </c>
      <c r="E767" s="224" t="s">
        <v>19</v>
      </c>
      <c r="F767" s="225" t="s">
        <v>144</v>
      </c>
      <c r="G767" s="223"/>
      <c r="H767" s="226">
        <v>1</v>
      </c>
      <c r="I767" s="227"/>
      <c r="J767" s="223"/>
      <c r="K767" s="223"/>
      <c r="L767" s="228"/>
      <c r="M767" s="229"/>
      <c r="N767" s="230"/>
      <c r="O767" s="230"/>
      <c r="P767" s="230"/>
      <c r="Q767" s="230"/>
      <c r="R767" s="230"/>
      <c r="S767" s="230"/>
      <c r="T767" s="231"/>
      <c r="AT767" s="232" t="s">
        <v>140</v>
      </c>
      <c r="AU767" s="232" t="s">
        <v>81</v>
      </c>
      <c r="AV767" s="15" t="s">
        <v>136</v>
      </c>
      <c r="AW767" s="15" t="s">
        <v>34</v>
      </c>
      <c r="AX767" s="15" t="s">
        <v>79</v>
      </c>
      <c r="AY767" s="232" t="s">
        <v>130</v>
      </c>
    </row>
    <row r="768" spans="1:65" s="2" customFormat="1" ht="16.5" customHeight="1">
      <c r="A768" s="36"/>
      <c r="B768" s="37"/>
      <c r="C768" s="244" t="s">
        <v>1137</v>
      </c>
      <c r="D768" s="244" t="s">
        <v>322</v>
      </c>
      <c r="E768" s="245" t="s">
        <v>1138</v>
      </c>
      <c r="F768" s="246" t="s">
        <v>1139</v>
      </c>
      <c r="G768" s="247" t="s">
        <v>540</v>
      </c>
      <c r="H768" s="248">
        <v>1</v>
      </c>
      <c r="I768" s="249"/>
      <c r="J768" s="250">
        <f>ROUND(I768*H768,2)</f>
        <v>0</v>
      </c>
      <c r="K768" s="251"/>
      <c r="L768" s="252"/>
      <c r="M768" s="253" t="s">
        <v>19</v>
      </c>
      <c r="N768" s="254" t="s">
        <v>43</v>
      </c>
      <c r="O768" s="66"/>
      <c r="P768" s="191">
        <f>O768*H768</f>
        <v>0</v>
      </c>
      <c r="Q768" s="191">
        <v>8.1000000000000003E-2</v>
      </c>
      <c r="R768" s="191">
        <f>Q768*H768</f>
        <v>8.1000000000000003E-2</v>
      </c>
      <c r="S768" s="191">
        <v>0</v>
      </c>
      <c r="T768" s="192">
        <f>S768*H768</f>
        <v>0</v>
      </c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R768" s="193" t="s">
        <v>200</v>
      </c>
      <c r="AT768" s="193" t="s">
        <v>322</v>
      </c>
      <c r="AU768" s="193" t="s">
        <v>81</v>
      </c>
      <c r="AY768" s="19" t="s">
        <v>130</v>
      </c>
      <c r="BE768" s="194">
        <f>IF(N768="základní",J768,0)</f>
        <v>0</v>
      </c>
      <c r="BF768" s="194">
        <f>IF(N768="snížená",J768,0)</f>
        <v>0</v>
      </c>
      <c r="BG768" s="194">
        <f>IF(N768="zákl. přenesená",J768,0)</f>
        <v>0</v>
      </c>
      <c r="BH768" s="194">
        <f>IF(N768="sníž. přenesená",J768,0)</f>
        <v>0</v>
      </c>
      <c r="BI768" s="194">
        <f>IF(N768="nulová",J768,0)</f>
        <v>0</v>
      </c>
      <c r="BJ768" s="19" t="s">
        <v>79</v>
      </c>
      <c r="BK768" s="194">
        <f>ROUND(I768*H768,2)</f>
        <v>0</v>
      </c>
      <c r="BL768" s="19" t="s">
        <v>136</v>
      </c>
      <c r="BM768" s="193" t="s">
        <v>1140</v>
      </c>
    </row>
    <row r="769" spans="1:65" s="13" customFormat="1" ht="11.25">
      <c r="B769" s="200"/>
      <c r="C769" s="201"/>
      <c r="D769" s="202" t="s">
        <v>140</v>
      </c>
      <c r="E769" s="203" t="s">
        <v>19</v>
      </c>
      <c r="F769" s="204" t="s">
        <v>1116</v>
      </c>
      <c r="G769" s="201"/>
      <c r="H769" s="203" t="s">
        <v>19</v>
      </c>
      <c r="I769" s="205"/>
      <c r="J769" s="201"/>
      <c r="K769" s="201"/>
      <c r="L769" s="206"/>
      <c r="M769" s="207"/>
      <c r="N769" s="208"/>
      <c r="O769" s="208"/>
      <c r="P769" s="208"/>
      <c r="Q769" s="208"/>
      <c r="R769" s="208"/>
      <c r="S769" s="208"/>
      <c r="T769" s="209"/>
      <c r="AT769" s="210" t="s">
        <v>140</v>
      </c>
      <c r="AU769" s="210" t="s">
        <v>81</v>
      </c>
      <c r="AV769" s="13" t="s">
        <v>79</v>
      </c>
      <c r="AW769" s="13" t="s">
        <v>34</v>
      </c>
      <c r="AX769" s="13" t="s">
        <v>72</v>
      </c>
      <c r="AY769" s="210" t="s">
        <v>130</v>
      </c>
    </row>
    <row r="770" spans="1:65" s="14" customFormat="1" ht="11.25">
      <c r="B770" s="211"/>
      <c r="C770" s="212"/>
      <c r="D770" s="202" t="s">
        <v>140</v>
      </c>
      <c r="E770" s="213" t="s">
        <v>19</v>
      </c>
      <c r="F770" s="214" t="s">
        <v>79</v>
      </c>
      <c r="G770" s="212"/>
      <c r="H770" s="215">
        <v>1</v>
      </c>
      <c r="I770" s="216"/>
      <c r="J770" s="212"/>
      <c r="K770" s="212"/>
      <c r="L770" s="217"/>
      <c r="M770" s="218"/>
      <c r="N770" s="219"/>
      <c r="O770" s="219"/>
      <c r="P770" s="219"/>
      <c r="Q770" s="219"/>
      <c r="R770" s="219"/>
      <c r="S770" s="219"/>
      <c r="T770" s="220"/>
      <c r="AT770" s="221" t="s">
        <v>140</v>
      </c>
      <c r="AU770" s="221" t="s">
        <v>81</v>
      </c>
      <c r="AV770" s="14" t="s">
        <v>81</v>
      </c>
      <c r="AW770" s="14" t="s">
        <v>34</v>
      </c>
      <c r="AX770" s="14" t="s">
        <v>72</v>
      </c>
      <c r="AY770" s="221" t="s">
        <v>130</v>
      </c>
    </row>
    <row r="771" spans="1:65" s="15" customFormat="1" ht="11.25">
      <c r="B771" s="222"/>
      <c r="C771" s="223"/>
      <c r="D771" s="202" t="s">
        <v>140</v>
      </c>
      <c r="E771" s="224" t="s">
        <v>19</v>
      </c>
      <c r="F771" s="225" t="s">
        <v>144</v>
      </c>
      <c r="G771" s="223"/>
      <c r="H771" s="226">
        <v>1</v>
      </c>
      <c r="I771" s="227"/>
      <c r="J771" s="223"/>
      <c r="K771" s="223"/>
      <c r="L771" s="228"/>
      <c r="M771" s="229"/>
      <c r="N771" s="230"/>
      <c r="O771" s="230"/>
      <c r="P771" s="230"/>
      <c r="Q771" s="230"/>
      <c r="R771" s="230"/>
      <c r="S771" s="230"/>
      <c r="T771" s="231"/>
      <c r="AT771" s="232" t="s">
        <v>140</v>
      </c>
      <c r="AU771" s="232" t="s">
        <v>81</v>
      </c>
      <c r="AV771" s="15" t="s">
        <v>136</v>
      </c>
      <c r="AW771" s="15" t="s">
        <v>34</v>
      </c>
      <c r="AX771" s="15" t="s">
        <v>79</v>
      </c>
      <c r="AY771" s="232" t="s">
        <v>130</v>
      </c>
    </row>
    <row r="772" spans="1:65" s="2" customFormat="1" ht="16.5" customHeight="1">
      <c r="A772" s="36"/>
      <c r="B772" s="37"/>
      <c r="C772" s="181" t="s">
        <v>1141</v>
      </c>
      <c r="D772" s="181" t="s">
        <v>132</v>
      </c>
      <c r="E772" s="182" t="s">
        <v>1142</v>
      </c>
      <c r="F772" s="183" t="s">
        <v>1143</v>
      </c>
      <c r="G772" s="184" t="s">
        <v>540</v>
      </c>
      <c r="H772" s="185">
        <v>3</v>
      </c>
      <c r="I772" s="186"/>
      <c r="J772" s="187">
        <f>ROUND(I772*H772,2)</f>
        <v>0</v>
      </c>
      <c r="K772" s="188"/>
      <c r="L772" s="41"/>
      <c r="M772" s="189" t="s">
        <v>19</v>
      </c>
      <c r="N772" s="190" t="s">
        <v>43</v>
      </c>
      <c r="O772" s="66"/>
      <c r="P772" s="191">
        <f>O772*H772</f>
        <v>0</v>
      </c>
      <c r="Q772" s="191">
        <v>0.21734000000000001</v>
      </c>
      <c r="R772" s="191">
        <f>Q772*H772</f>
        <v>0.65202000000000004</v>
      </c>
      <c r="S772" s="191">
        <v>0</v>
      </c>
      <c r="T772" s="192">
        <f>S772*H772</f>
        <v>0</v>
      </c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R772" s="193" t="s">
        <v>136</v>
      </c>
      <c r="AT772" s="193" t="s">
        <v>132</v>
      </c>
      <c r="AU772" s="193" t="s">
        <v>81</v>
      </c>
      <c r="AY772" s="19" t="s">
        <v>130</v>
      </c>
      <c r="BE772" s="194">
        <f>IF(N772="základní",J772,0)</f>
        <v>0</v>
      </c>
      <c r="BF772" s="194">
        <f>IF(N772="snížená",J772,0)</f>
        <v>0</v>
      </c>
      <c r="BG772" s="194">
        <f>IF(N772="zákl. přenesená",J772,0)</f>
        <v>0</v>
      </c>
      <c r="BH772" s="194">
        <f>IF(N772="sníž. přenesená",J772,0)</f>
        <v>0</v>
      </c>
      <c r="BI772" s="194">
        <f>IF(N772="nulová",J772,0)</f>
        <v>0</v>
      </c>
      <c r="BJ772" s="19" t="s">
        <v>79</v>
      </c>
      <c r="BK772" s="194">
        <f>ROUND(I772*H772,2)</f>
        <v>0</v>
      </c>
      <c r="BL772" s="19" t="s">
        <v>136</v>
      </c>
      <c r="BM772" s="193" t="s">
        <v>1144</v>
      </c>
    </row>
    <row r="773" spans="1:65" s="2" customFormat="1" ht="11.25">
      <c r="A773" s="36"/>
      <c r="B773" s="37"/>
      <c r="C773" s="38"/>
      <c r="D773" s="195" t="s">
        <v>138</v>
      </c>
      <c r="E773" s="38"/>
      <c r="F773" s="196" t="s">
        <v>1145</v>
      </c>
      <c r="G773" s="38"/>
      <c r="H773" s="38"/>
      <c r="I773" s="197"/>
      <c r="J773" s="38"/>
      <c r="K773" s="38"/>
      <c r="L773" s="41"/>
      <c r="M773" s="198"/>
      <c r="N773" s="199"/>
      <c r="O773" s="66"/>
      <c r="P773" s="66"/>
      <c r="Q773" s="66"/>
      <c r="R773" s="66"/>
      <c r="S773" s="66"/>
      <c r="T773" s="67"/>
      <c r="U773" s="36"/>
      <c r="V773" s="36"/>
      <c r="W773" s="36"/>
      <c r="X773" s="36"/>
      <c r="Y773" s="36"/>
      <c r="Z773" s="36"/>
      <c r="AA773" s="36"/>
      <c r="AB773" s="36"/>
      <c r="AC773" s="36"/>
      <c r="AD773" s="36"/>
      <c r="AE773" s="36"/>
      <c r="AT773" s="19" t="s">
        <v>138</v>
      </c>
      <c r="AU773" s="19" t="s">
        <v>81</v>
      </c>
    </row>
    <row r="774" spans="1:65" s="13" customFormat="1" ht="11.25">
      <c r="B774" s="200"/>
      <c r="C774" s="201"/>
      <c r="D774" s="202" t="s">
        <v>140</v>
      </c>
      <c r="E774" s="203" t="s">
        <v>19</v>
      </c>
      <c r="F774" s="204" t="s">
        <v>1109</v>
      </c>
      <c r="G774" s="201"/>
      <c r="H774" s="203" t="s">
        <v>19</v>
      </c>
      <c r="I774" s="205"/>
      <c r="J774" s="201"/>
      <c r="K774" s="201"/>
      <c r="L774" s="206"/>
      <c r="M774" s="207"/>
      <c r="N774" s="208"/>
      <c r="O774" s="208"/>
      <c r="P774" s="208"/>
      <c r="Q774" s="208"/>
      <c r="R774" s="208"/>
      <c r="S774" s="208"/>
      <c r="T774" s="209"/>
      <c r="AT774" s="210" t="s">
        <v>140</v>
      </c>
      <c r="AU774" s="210" t="s">
        <v>81</v>
      </c>
      <c r="AV774" s="13" t="s">
        <v>79</v>
      </c>
      <c r="AW774" s="13" t="s">
        <v>34</v>
      </c>
      <c r="AX774" s="13" t="s">
        <v>72</v>
      </c>
      <c r="AY774" s="210" t="s">
        <v>130</v>
      </c>
    </row>
    <row r="775" spans="1:65" s="14" customFormat="1" ht="11.25">
      <c r="B775" s="211"/>
      <c r="C775" s="212"/>
      <c r="D775" s="202" t="s">
        <v>140</v>
      </c>
      <c r="E775" s="213" t="s">
        <v>19</v>
      </c>
      <c r="F775" s="214" t="s">
        <v>151</v>
      </c>
      <c r="G775" s="212"/>
      <c r="H775" s="215">
        <v>3</v>
      </c>
      <c r="I775" s="216"/>
      <c r="J775" s="212"/>
      <c r="K775" s="212"/>
      <c r="L775" s="217"/>
      <c r="M775" s="218"/>
      <c r="N775" s="219"/>
      <c r="O775" s="219"/>
      <c r="P775" s="219"/>
      <c r="Q775" s="219"/>
      <c r="R775" s="219"/>
      <c r="S775" s="219"/>
      <c r="T775" s="220"/>
      <c r="AT775" s="221" t="s">
        <v>140</v>
      </c>
      <c r="AU775" s="221" t="s">
        <v>81</v>
      </c>
      <c r="AV775" s="14" t="s">
        <v>81</v>
      </c>
      <c r="AW775" s="14" t="s">
        <v>34</v>
      </c>
      <c r="AX775" s="14" t="s">
        <v>72</v>
      </c>
      <c r="AY775" s="221" t="s">
        <v>130</v>
      </c>
    </row>
    <row r="776" spans="1:65" s="15" customFormat="1" ht="11.25">
      <c r="B776" s="222"/>
      <c r="C776" s="223"/>
      <c r="D776" s="202" t="s">
        <v>140</v>
      </c>
      <c r="E776" s="224" t="s">
        <v>19</v>
      </c>
      <c r="F776" s="225" t="s">
        <v>144</v>
      </c>
      <c r="G776" s="223"/>
      <c r="H776" s="226">
        <v>3</v>
      </c>
      <c r="I776" s="227"/>
      <c r="J776" s="223"/>
      <c r="K776" s="223"/>
      <c r="L776" s="228"/>
      <c r="M776" s="229"/>
      <c r="N776" s="230"/>
      <c r="O776" s="230"/>
      <c r="P776" s="230"/>
      <c r="Q776" s="230"/>
      <c r="R776" s="230"/>
      <c r="S776" s="230"/>
      <c r="T776" s="231"/>
      <c r="AT776" s="232" t="s">
        <v>140</v>
      </c>
      <c r="AU776" s="232" t="s">
        <v>81</v>
      </c>
      <c r="AV776" s="15" t="s">
        <v>136</v>
      </c>
      <c r="AW776" s="15" t="s">
        <v>34</v>
      </c>
      <c r="AX776" s="15" t="s">
        <v>79</v>
      </c>
      <c r="AY776" s="232" t="s">
        <v>130</v>
      </c>
    </row>
    <row r="777" spans="1:65" s="2" customFormat="1" ht="16.5" customHeight="1">
      <c r="A777" s="36"/>
      <c r="B777" s="37"/>
      <c r="C777" s="244" t="s">
        <v>1146</v>
      </c>
      <c r="D777" s="244" t="s">
        <v>322</v>
      </c>
      <c r="E777" s="245" t="s">
        <v>1147</v>
      </c>
      <c r="F777" s="246" t="s">
        <v>1148</v>
      </c>
      <c r="G777" s="247" t="s">
        <v>154</v>
      </c>
      <c r="H777" s="248">
        <v>1</v>
      </c>
      <c r="I777" s="249"/>
      <c r="J777" s="250">
        <f>ROUND(I777*H777,2)</f>
        <v>0</v>
      </c>
      <c r="K777" s="251"/>
      <c r="L777" s="252"/>
      <c r="M777" s="253" t="s">
        <v>19</v>
      </c>
      <c r="N777" s="254" t="s">
        <v>43</v>
      </c>
      <c r="O777" s="66"/>
      <c r="P777" s="191">
        <f>O777*H777</f>
        <v>0</v>
      </c>
      <c r="Q777" s="191">
        <v>0.05</v>
      </c>
      <c r="R777" s="191">
        <f>Q777*H777</f>
        <v>0.05</v>
      </c>
      <c r="S777" s="191">
        <v>0</v>
      </c>
      <c r="T777" s="192">
        <f>S777*H777</f>
        <v>0</v>
      </c>
      <c r="U777" s="36"/>
      <c r="V777" s="36"/>
      <c r="W777" s="36"/>
      <c r="X777" s="36"/>
      <c r="Y777" s="36"/>
      <c r="Z777" s="36"/>
      <c r="AA777" s="36"/>
      <c r="AB777" s="36"/>
      <c r="AC777" s="36"/>
      <c r="AD777" s="36"/>
      <c r="AE777" s="36"/>
      <c r="AR777" s="193" t="s">
        <v>200</v>
      </c>
      <c r="AT777" s="193" t="s">
        <v>322</v>
      </c>
      <c r="AU777" s="193" t="s">
        <v>81</v>
      </c>
      <c r="AY777" s="19" t="s">
        <v>130</v>
      </c>
      <c r="BE777" s="194">
        <f>IF(N777="základní",J777,0)</f>
        <v>0</v>
      </c>
      <c r="BF777" s="194">
        <f>IF(N777="snížená",J777,0)</f>
        <v>0</v>
      </c>
      <c r="BG777" s="194">
        <f>IF(N777="zákl. přenesená",J777,0)</f>
        <v>0</v>
      </c>
      <c r="BH777" s="194">
        <f>IF(N777="sníž. přenesená",J777,0)</f>
        <v>0</v>
      </c>
      <c r="BI777" s="194">
        <f>IF(N777="nulová",J777,0)</f>
        <v>0</v>
      </c>
      <c r="BJ777" s="19" t="s">
        <v>79</v>
      </c>
      <c r="BK777" s="194">
        <f>ROUND(I777*H777,2)</f>
        <v>0</v>
      </c>
      <c r="BL777" s="19" t="s">
        <v>136</v>
      </c>
      <c r="BM777" s="193" t="s">
        <v>1149</v>
      </c>
    </row>
    <row r="778" spans="1:65" s="2" customFormat="1" ht="19.5">
      <c r="A778" s="36"/>
      <c r="B778" s="37"/>
      <c r="C778" s="38"/>
      <c r="D778" s="202" t="s">
        <v>449</v>
      </c>
      <c r="E778" s="38"/>
      <c r="F778" s="255" t="s">
        <v>1150</v>
      </c>
      <c r="G778" s="38"/>
      <c r="H778" s="38"/>
      <c r="I778" s="197"/>
      <c r="J778" s="38"/>
      <c r="K778" s="38"/>
      <c r="L778" s="41"/>
      <c r="M778" s="198"/>
      <c r="N778" s="199"/>
      <c r="O778" s="66"/>
      <c r="P778" s="66"/>
      <c r="Q778" s="66"/>
      <c r="R778" s="66"/>
      <c r="S778" s="66"/>
      <c r="T778" s="67"/>
      <c r="U778" s="36"/>
      <c r="V778" s="36"/>
      <c r="W778" s="36"/>
      <c r="X778" s="36"/>
      <c r="Y778" s="36"/>
      <c r="Z778" s="36"/>
      <c r="AA778" s="36"/>
      <c r="AB778" s="36"/>
      <c r="AC778" s="36"/>
      <c r="AD778" s="36"/>
      <c r="AE778" s="36"/>
      <c r="AT778" s="19" t="s">
        <v>449</v>
      </c>
      <c r="AU778" s="19" t="s">
        <v>81</v>
      </c>
    </row>
    <row r="779" spans="1:65" s="13" customFormat="1" ht="11.25">
      <c r="B779" s="200"/>
      <c r="C779" s="201"/>
      <c r="D779" s="202" t="s">
        <v>140</v>
      </c>
      <c r="E779" s="203" t="s">
        <v>19</v>
      </c>
      <c r="F779" s="204" t="s">
        <v>1151</v>
      </c>
      <c r="G779" s="201"/>
      <c r="H779" s="203" t="s">
        <v>19</v>
      </c>
      <c r="I779" s="205"/>
      <c r="J779" s="201"/>
      <c r="K779" s="201"/>
      <c r="L779" s="206"/>
      <c r="M779" s="207"/>
      <c r="N779" s="208"/>
      <c r="O779" s="208"/>
      <c r="P779" s="208"/>
      <c r="Q779" s="208"/>
      <c r="R779" s="208"/>
      <c r="S779" s="208"/>
      <c r="T779" s="209"/>
      <c r="AT779" s="210" t="s">
        <v>140</v>
      </c>
      <c r="AU779" s="210" t="s">
        <v>81</v>
      </c>
      <c r="AV779" s="13" t="s">
        <v>79</v>
      </c>
      <c r="AW779" s="13" t="s">
        <v>34</v>
      </c>
      <c r="AX779" s="13" t="s">
        <v>72</v>
      </c>
      <c r="AY779" s="210" t="s">
        <v>130</v>
      </c>
    </row>
    <row r="780" spans="1:65" s="14" customFormat="1" ht="11.25">
      <c r="B780" s="211"/>
      <c r="C780" s="212"/>
      <c r="D780" s="202" t="s">
        <v>140</v>
      </c>
      <c r="E780" s="213" t="s">
        <v>19</v>
      </c>
      <c r="F780" s="214" t="s">
        <v>79</v>
      </c>
      <c r="G780" s="212"/>
      <c r="H780" s="215">
        <v>1</v>
      </c>
      <c r="I780" s="216"/>
      <c r="J780" s="212"/>
      <c r="K780" s="212"/>
      <c r="L780" s="217"/>
      <c r="M780" s="218"/>
      <c r="N780" s="219"/>
      <c r="O780" s="219"/>
      <c r="P780" s="219"/>
      <c r="Q780" s="219"/>
      <c r="R780" s="219"/>
      <c r="S780" s="219"/>
      <c r="T780" s="220"/>
      <c r="AT780" s="221" t="s">
        <v>140</v>
      </c>
      <c r="AU780" s="221" t="s">
        <v>81</v>
      </c>
      <c r="AV780" s="14" t="s">
        <v>81</v>
      </c>
      <c r="AW780" s="14" t="s">
        <v>34</v>
      </c>
      <c r="AX780" s="14" t="s">
        <v>72</v>
      </c>
      <c r="AY780" s="221" t="s">
        <v>130</v>
      </c>
    </row>
    <row r="781" spans="1:65" s="15" customFormat="1" ht="11.25">
      <c r="B781" s="222"/>
      <c r="C781" s="223"/>
      <c r="D781" s="202" t="s">
        <v>140</v>
      </c>
      <c r="E781" s="224" t="s">
        <v>19</v>
      </c>
      <c r="F781" s="225" t="s">
        <v>144</v>
      </c>
      <c r="G781" s="223"/>
      <c r="H781" s="226">
        <v>1</v>
      </c>
      <c r="I781" s="227"/>
      <c r="J781" s="223"/>
      <c r="K781" s="223"/>
      <c r="L781" s="228"/>
      <c r="M781" s="229"/>
      <c r="N781" s="230"/>
      <c r="O781" s="230"/>
      <c r="P781" s="230"/>
      <c r="Q781" s="230"/>
      <c r="R781" s="230"/>
      <c r="S781" s="230"/>
      <c r="T781" s="231"/>
      <c r="AT781" s="232" t="s">
        <v>140</v>
      </c>
      <c r="AU781" s="232" t="s">
        <v>81</v>
      </c>
      <c r="AV781" s="15" t="s">
        <v>136</v>
      </c>
      <c r="AW781" s="15" t="s">
        <v>34</v>
      </c>
      <c r="AX781" s="15" t="s">
        <v>79</v>
      </c>
      <c r="AY781" s="232" t="s">
        <v>130</v>
      </c>
    </row>
    <row r="782" spans="1:65" s="2" customFormat="1" ht="16.5" customHeight="1">
      <c r="A782" s="36"/>
      <c r="B782" s="37"/>
      <c r="C782" s="244" t="s">
        <v>1152</v>
      </c>
      <c r="D782" s="244" t="s">
        <v>322</v>
      </c>
      <c r="E782" s="245" t="s">
        <v>1153</v>
      </c>
      <c r="F782" s="246" t="s">
        <v>1154</v>
      </c>
      <c r="G782" s="247" t="s">
        <v>154</v>
      </c>
      <c r="H782" s="248">
        <v>2</v>
      </c>
      <c r="I782" s="249"/>
      <c r="J782" s="250">
        <f>ROUND(I782*H782,2)</f>
        <v>0</v>
      </c>
      <c r="K782" s="251"/>
      <c r="L782" s="252"/>
      <c r="M782" s="253" t="s">
        <v>19</v>
      </c>
      <c r="N782" s="254" t="s">
        <v>43</v>
      </c>
      <c r="O782" s="66"/>
      <c r="P782" s="191">
        <f>O782*H782</f>
        <v>0</v>
      </c>
      <c r="Q782" s="191">
        <v>0.05</v>
      </c>
      <c r="R782" s="191">
        <f>Q782*H782</f>
        <v>0.1</v>
      </c>
      <c r="S782" s="191">
        <v>0</v>
      </c>
      <c r="T782" s="192">
        <f>S782*H782</f>
        <v>0</v>
      </c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R782" s="193" t="s">
        <v>200</v>
      </c>
      <c r="AT782" s="193" t="s">
        <v>322</v>
      </c>
      <c r="AU782" s="193" t="s">
        <v>81</v>
      </c>
      <c r="AY782" s="19" t="s">
        <v>130</v>
      </c>
      <c r="BE782" s="194">
        <f>IF(N782="základní",J782,0)</f>
        <v>0</v>
      </c>
      <c r="BF782" s="194">
        <f>IF(N782="snížená",J782,0)</f>
        <v>0</v>
      </c>
      <c r="BG782" s="194">
        <f>IF(N782="zákl. přenesená",J782,0)</f>
        <v>0</v>
      </c>
      <c r="BH782" s="194">
        <f>IF(N782="sníž. přenesená",J782,0)</f>
        <v>0</v>
      </c>
      <c r="BI782" s="194">
        <f>IF(N782="nulová",J782,0)</f>
        <v>0</v>
      </c>
      <c r="BJ782" s="19" t="s">
        <v>79</v>
      </c>
      <c r="BK782" s="194">
        <f>ROUND(I782*H782,2)</f>
        <v>0</v>
      </c>
      <c r="BL782" s="19" t="s">
        <v>136</v>
      </c>
      <c r="BM782" s="193" t="s">
        <v>1155</v>
      </c>
    </row>
    <row r="783" spans="1:65" s="2" customFormat="1" ht="19.5">
      <c r="A783" s="36"/>
      <c r="B783" s="37"/>
      <c r="C783" s="38"/>
      <c r="D783" s="202" t="s">
        <v>449</v>
      </c>
      <c r="E783" s="38"/>
      <c r="F783" s="255" t="s">
        <v>1150</v>
      </c>
      <c r="G783" s="38"/>
      <c r="H783" s="38"/>
      <c r="I783" s="197"/>
      <c r="J783" s="38"/>
      <c r="K783" s="38"/>
      <c r="L783" s="41"/>
      <c r="M783" s="198"/>
      <c r="N783" s="199"/>
      <c r="O783" s="66"/>
      <c r="P783" s="66"/>
      <c r="Q783" s="66"/>
      <c r="R783" s="66"/>
      <c r="S783" s="66"/>
      <c r="T783" s="67"/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T783" s="19" t="s">
        <v>449</v>
      </c>
      <c r="AU783" s="19" t="s">
        <v>81</v>
      </c>
    </row>
    <row r="784" spans="1:65" s="13" customFormat="1" ht="11.25">
      <c r="B784" s="200"/>
      <c r="C784" s="201"/>
      <c r="D784" s="202" t="s">
        <v>140</v>
      </c>
      <c r="E784" s="203" t="s">
        <v>19</v>
      </c>
      <c r="F784" s="204" t="s">
        <v>1151</v>
      </c>
      <c r="G784" s="201"/>
      <c r="H784" s="203" t="s">
        <v>19</v>
      </c>
      <c r="I784" s="205"/>
      <c r="J784" s="201"/>
      <c r="K784" s="201"/>
      <c r="L784" s="206"/>
      <c r="M784" s="207"/>
      <c r="N784" s="208"/>
      <c r="O784" s="208"/>
      <c r="P784" s="208"/>
      <c r="Q784" s="208"/>
      <c r="R784" s="208"/>
      <c r="S784" s="208"/>
      <c r="T784" s="209"/>
      <c r="AT784" s="210" t="s">
        <v>140</v>
      </c>
      <c r="AU784" s="210" t="s">
        <v>81</v>
      </c>
      <c r="AV784" s="13" t="s">
        <v>79</v>
      </c>
      <c r="AW784" s="13" t="s">
        <v>34</v>
      </c>
      <c r="AX784" s="13" t="s">
        <v>72</v>
      </c>
      <c r="AY784" s="210" t="s">
        <v>130</v>
      </c>
    </row>
    <row r="785" spans="1:65" s="14" customFormat="1" ht="11.25">
      <c r="B785" s="211"/>
      <c r="C785" s="212"/>
      <c r="D785" s="202" t="s">
        <v>140</v>
      </c>
      <c r="E785" s="213" t="s">
        <v>19</v>
      </c>
      <c r="F785" s="214" t="s">
        <v>81</v>
      </c>
      <c r="G785" s="212"/>
      <c r="H785" s="215">
        <v>2</v>
      </c>
      <c r="I785" s="216"/>
      <c r="J785" s="212"/>
      <c r="K785" s="212"/>
      <c r="L785" s="217"/>
      <c r="M785" s="218"/>
      <c r="N785" s="219"/>
      <c r="O785" s="219"/>
      <c r="P785" s="219"/>
      <c r="Q785" s="219"/>
      <c r="R785" s="219"/>
      <c r="S785" s="219"/>
      <c r="T785" s="220"/>
      <c r="AT785" s="221" t="s">
        <v>140</v>
      </c>
      <c r="AU785" s="221" t="s">
        <v>81</v>
      </c>
      <c r="AV785" s="14" t="s">
        <v>81</v>
      </c>
      <c r="AW785" s="14" t="s">
        <v>34</v>
      </c>
      <c r="AX785" s="14" t="s">
        <v>72</v>
      </c>
      <c r="AY785" s="221" t="s">
        <v>130</v>
      </c>
    </row>
    <row r="786" spans="1:65" s="15" customFormat="1" ht="11.25">
      <c r="B786" s="222"/>
      <c r="C786" s="223"/>
      <c r="D786" s="202" t="s">
        <v>140</v>
      </c>
      <c r="E786" s="224" t="s">
        <v>19</v>
      </c>
      <c r="F786" s="225" t="s">
        <v>144</v>
      </c>
      <c r="G786" s="223"/>
      <c r="H786" s="226">
        <v>2</v>
      </c>
      <c r="I786" s="227"/>
      <c r="J786" s="223"/>
      <c r="K786" s="223"/>
      <c r="L786" s="228"/>
      <c r="M786" s="229"/>
      <c r="N786" s="230"/>
      <c r="O786" s="230"/>
      <c r="P786" s="230"/>
      <c r="Q786" s="230"/>
      <c r="R786" s="230"/>
      <c r="S786" s="230"/>
      <c r="T786" s="231"/>
      <c r="AT786" s="232" t="s">
        <v>140</v>
      </c>
      <c r="AU786" s="232" t="s">
        <v>81</v>
      </c>
      <c r="AV786" s="15" t="s">
        <v>136</v>
      </c>
      <c r="AW786" s="15" t="s">
        <v>34</v>
      </c>
      <c r="AX786" s="15" t="s">
        <v>79</v>
      </c>
      <c r="AY786" s="232" t="s">
        <v>130</v>
      </c>
    </row>
    <row r="787" spans="1:65" s="2" customFormat="1" ht="16.5" customHeight="1">
      <c r="A787" s="36"/>
      <c r="B787" s="37"/>
      <c r="C787" s="181" t="s">
        <v>1156</v>
      </c>
      <c r="D787" s="181" t="s">
        <v>132</v>
      </c>
      <c r="E787" s="182" t="s">
        <v>1157</v>
      </c>
      <c r="F787" s="183" t="s">
        <v>1158</v>
      </c>
      <c r="G787" s="184" t="s">
        <v>379</v>
      </c>
      <c r="H787" s="185">
        <v>4</v>
      </c>
      <c r="I787" s="186"/>
      <c r="J787" s="187">
        <f>ROUND(I787*H787,2)</f>
        <v>0</v>
      </c>
      <c r="K787" s="188"/>
      <c r="L787" s="41"/>
      <c r="M787" s="189" t="s">
        <v>19</v>
      </c>
      <c r="N787" s="190" t="s">
        <v>43</v>
      </c>
      <c r="O787" s="66"/>
      <c r="P787" s="191">
        <f>O787*H787</f>
        <v>0</v>
      </c>
      <c r="Q787" s="191">
        <v>0</v>
      </c>
      <c r="R787" s="191">
        <f>Q787*H787</f>
        <v>0</v>
      </c>
      <c r="S787" s="191">
        <v>0</v>
      </c>
      <c r="T787" s="192">
        <f>S787*H787</f>
        <v>0</v>
      </c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R787" s="193" t="s">
        <v>136</v>
      </c>
      <c r="AT787" s="193" t="s">
        <v>132</v>
      </c>
      <c r="AU787" s="193" t="s">
        <v>81</v>
      </c>
      <c r="AY787" s="19" t="s">
        <v>130</v>
      </c>
      <c r="BE787" s="194">
        <f>IF(N787="základní",J787,0)</f>
        <v>0</v>
      </c>
      <c r="BF787" s="194">
        <f>IF(N787="snížená",J787,0)</f>
        <v>0</v>
      </c>
      <c r="BG787" s="194">
        <f>IF(N787="zákl. přenesená",J787,0)</f>
        <v>0</v>
      </c>
      <c r="BH787" s="194">
        <f>IF(N787="sníž. přenesená",J787,0)</f>
        <v>0</v>
      </c>
      <c r="BI787" s="194">
        <f>IF(N787="nulová",J787,0)</f>
        <v>0</v>
      </c>
      <c r="BJ787" s="19" t="s">
        <v>79</v>
      </c>
      <c r="BK787" s="194">
        <f>ROUND(I787*H787,2)</f>
        <v>0</v>
      </c>
      <c r="BL787" s="19" t="s">
        <v>136</v>
      </c>
      <c r="BM787" s="193" t="s">
        <v>1159</v>
      </c>
    </row>
    <row r="788" spans="1:65" s="2" customFormat="1" ht="19.5">
      <c r="A788" s="36"/>
      <c r="B788" s="37"/>
      <c r="C788" s="38"/>
      <c r="D788" s="202" t="s">
        <v>449</v>
      </c>
      <c r="E788" s="38"/>
      <c r="F788" s="255" t="s">
        <v>1160</v>
      </c>
      <c r="G788" s="38"/>
      <c r="H788" s="38"/>
      <c r="I788" s="197"/>
      <c r="J788" s="38"/>
      <c r="K788" s="38"/>
      <c r="L788" s="41"/>
      <c r="M788" s="198"/>
      <c r="N788" s="199"/>
      <c r="O788" s="66"/>
      <c r="P788" s="66"/>
      <c r="Q788" s="66"/>
      <c r="R788" s="66"/>
      <c r="S788" s="66"/>
      <c r="T788" s="67"/>
      <c r="U788" s="36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  <c r="AT788" s="19" t="s">
        <v>449</v>
      </c>
      <c r="AU788" s="19" t="s">
        <v>81</v>
      </c>
    </row>
    <row r="789" spans="1:65" s="13" customFormat="1" ht="11.25">
      <c r="B789" s="200"/>
      <c r="C789" s="201"/>
      <c r="D789" s="202" t="s">
        <v>140</v>
      </c>
      <c r="E789" s="203" t="s">
        <v>19</v>
      </c>
      <c r="F789" s="204" t="s">
        <v>1161</v>
      </c>
      <c r="G789" s="201"/>
      <c r="H789" s="203" t="s">
        <v>19</v>
      </c>
      <c r="I789" s="205"/>
      <c r="J789" s="201"/>
      <c r="K789" s="201"/>
      <c r="L789" s="206"/>
      <c r="M789" s="207"/>
      <c r="N789" s="208"/>
      <c r="O789" s="208"/>
      <c r="P789" s="208"/>
      <c r="Q789" s="208"/>
      <c r="R789" s="208"/>
      <c r="S789" s="208"/>
      <c r="T789" s="209"/>
      <c r="AT789" s="210" t="s">
        <v>140</v>
      </c>
      <c r="AU789" s="210" t="s">
        <v>81</v>
      </c>
      <c r="AV789" s="13" t="s">
        <v>79</v>
      </c>
      <c r="AW789" s="13" t="s">
        <v>34</v>
      </c>
      <c r="AX789" s="13" t="s">
        <v>72</v>
      </c>
      <c r="AY789" s="210" t="s">
        <v>130</v>
      </c>
    </row>
    <row r="790" spans="1:65" s="14" customFormat="1" ht="11.25">
      <c r="B790" s="211"/>
      <c r="C790" s="212"/>
      <c r="D790" s="202" t="s">
        <v>140</v>
      </c>
      <c r="E790" s="213" t="s">
        <v>19</v>
      </c>
      <c r="F790" s="214" t="s">
        <v>136</v>
      </c>
      <c r="G790" s="212"/>
      <c r="H790" s="215">
        <v>4</v>
      </c>
      <c r="I790" s="216"/>
      <c r="J790" s="212"/>
      <c r="K790" s="212"/>
      <c r="L790" s="217"/>
      <c r="M790" s="218"/>
      <c r="N790" s="219"/>
      <c r="O790" s="219"/>
      <c r="P790" s="219"/>
      <c r="Q790" s="219"/>
      <c r="R790" s="219"/>
      <c r="S790" s="219"/>
      <c r="T790" s="220"/>
      <c r="AT790" s="221" t="s">
        <v>140</v>
      </c>
      <c r="AU790" s="221" t="s">
        <v>81</v>
      </c>
      <c r="AV790" s="14" t="s">
        <v>81</v>
      </c>
      <c r="AW790" s="14" t="s">
        <v>34</v>
      </c>
      <c r="AX790" s="14" t="s">
        <v>72</v>
      </c>
      <c r="AY790" s="221" t="s">
        <v>130</v>
      </c>
    </row>
    <row r="791" spans="1:65" s="15" customFormat="1" ht="11.25">
      <c r="B791" s="222"/>
      <c r="C791" s="223"/>
      <c r="D791" s="202" t="s">
        <v>140</v>
      </c>
      <c r="E791" s="224" t="s">
        <v>19</v>
      </c>
      <c r="F791" s="225" t="s">
        <v>144</v>
      </c>
      <c r="G791" s="223"/>
      <c r="H791" s="226">
        <v>4</v>
      </c>
      <c r="I791" s="227"/>
      <c r="J791" s="223"/>
      <c r="K791" s="223"/>
      <c r="L791" s="228"/>
      <c r="M791" s="229"/>
      <c r="N791" s="230"/>
      <c r="O791" s="230"/>
      <c r="P791" s="230"/>
      <c r="Q791" s="230"/>
      <c r="R791" s="230"/>
      <c r="S791" s="230"/>
      <c r="T791" s="231"/>
      <c r="AT791" s="232" t="s">
        <v>140</v>
      </c>
      <c r="AU791" s="232" t="s">
        <v>81</v>
      </c>
      <c r="AV791" s="15" t="s">
        <v>136</v>
      </c>
      <c r="AW791" s="15" t="s">
        <v>34</v>
      </c>
      <c r="AX791" s="15" t="s">
        <v>79</v>
      </c>
      <c r="AY791" s="232" t="s">
        <v>130</v>
      </c>
    </row>
    <row r="792" spans="1:65" s="12" customFormat="1" ht="22.9" customHeight="1">
      <c r="B792" s="165"/>
      <c r="C792" s="166"/>
      <c r="D792" s="167" t="s">
        <v>71</v>
      </c>
      <c r="E792" s="179" t="s">
        <v>214</v>
      </c>
      <c r="F792" s="179" t="s">
        <v>1162</v>
      </c>
      <c r="G792" s="166"/>
      <c r="H792" s="166"/>
      <c r="I792" s="169"/>
      <c r="J792" s="180">
        <f>BK792</f>
        <v>0</v>
      </c>
      <c r="K792" s="166"/>
      <c r="L792" s="171"/>
      <c r="M792" s="172"/>
      <c r="N792" s="173"/>
      <c r="O792" s="173"/>
      <c r="P792" s="174">
        <f>SUM(P793:P837)</f>
        <v>0</v>
      </c>
      <c r="Q792" s="173"/>
      <c r="R792" s="174">
        <f>SUM(R793:R837)</f>
        <v>5.4631999999999997E-3</v>
      </c>
      <c r="S792" s="173"/>
      <c r="T792" s="175">
        <f>SUM(T793:T837)</f>
        <v>2.63612</v>
      </c>
      <c r="AR792" s="176" t="s">
        <v>79</v>
      </c>
      <c r="AT792" s="177" t="s">
        <v>71</v>
      </c>
      <c r="AU792" s="177" t="s">
        <v>79</v>
      </c>
      <c r="AY792" s="176" t="s">
        <v>130</v>
      </c>
      <c r="BK792" s="178">
        <f>SUM(BK793:BK837)</f>
        <v>0</v>
      </c>
    </row>
    <row r="793" spans="1:65" s="2" customFormat="1" ht="33" customHeight="1">
      <c r="A793" s="36"/>
      <c r="B793" s="37"/>
      <c r="C793" s="181" t="s">
        <v>1163</v>
      </c>
      <c r="D793" s="181" t="s">
        <v>132</v>
      </c>
      <c r="E793" s="182" t="s">
        <v>1164</v>
      </c>
      <c r="F793" s="183" t="s">
        <v>1165</v>
      </c>
      <c r="G793" s="184" t="s">
        <v>379</v>
      </c>
      <c r="H793" s="185">
        <v>7.2</v>
      </c>
      <c r="I793" s="186"/>
      <c r="J793" s="187">
        <f>ROUND(I793*H793,2)</f>
        <v>0</v>
      </c>
      <c r="K793" s="188"/>
      <c r="L793" s="41"/>
      <c r="M793" s="189" t="s">
        <v>19</v>
      </c>
      <c r="N793" s="190" t="s">
        <v>43</v>
      </c>
      <c r="O793" s="66"/>
      <c r="P793" s="191">
        <f>O793*H793</f>
        <v>0</v>
      </c>
      <c r="Q793" s="191">
        <v>6.0999999999999997E-4</v>
      </c>
      <c r="R793" s="191">
        <f>Q793*H793</f>
        <v>4.3920000000000001E-3</v>
      </c>
      <c r="S793" s="191">
        <v>0</v>
      </c>
      <c r="T793" s="192">
        <f>S793*H793</f>
        <v>0</v>
      </c>
      <c r="U793" s="36"/>
      <c r="V793" s="36"/>
      <c r="W793" s="36"/>
      <c r="X793" s="36"/>
      <c r="Y793" s="36"/>
      <c r="Z793" s="36"/>
      <c r="AA793" s="36"/>
      <c r="AB793" s="36"/>
      <c r="AC793" s="36"/>
      <c r="AD793" s="36"/>
      <c r="AE793" s="36"/>
      <c r="AR793" s="193" t="s">
        <v>136</v>
      </c>
      <c r="AT793" s="193" t="s">
        <v>132</v>
      </c>
      <c r="AU793" s="193" t="s">
        <v>81</v>
      </c>
      <c r="AY793" s="19" t="s">
        <v>130</v>
      </c>
      <c r="BE793" s="194">
        <f>IF(N793="základní",J793,0)</f>
        <v>0</v>
      </c>
      <c r="BF793" s="194">
        <f>IF(N793="snížená",J793,0)</f>
        <v>0</v>
      </c>
      <c r="BG793" s="194">
        <f>IF(N793="zákl. přenesená",J793,0)</f>
        <v>0</v>
      </c>
      <c r="BH793" s="194">
        <f>IF(N793="sníž. přenesená",J793,0)</f>
        <v>0</v>
      </c>
      <c r="BI793" s="194">
        <f>IF(N793="nulová",J793,0)</f>
        <v>0</v>
      </c>
      <c r="BJ793" s="19" t="s">
        <v>79</v>
      </c>
      <c r="BK793" s="194">
        <f>ROUND(I793*H793,2)</f>
        <v>0</v>
      </c>
      <c r="BL793" s="19" t="s">
        <v>136</v>
      </c>
      <c r="BM793" s="193" t="s">
        <v>1166</v>
      </c>
    </row>
    <row r="794" spans="1:65" s="2" customFormat="1" ht="11.25">
      <c r="A794" s="36"/>
      <c r="B794" s="37"/>
      <c r="C794" s="38"/>
      <c r="D794" s="195" t="s">
        <v>138</v>
      </c>
      <c r="E794" s="38"/>
      <c r="F794" s="196" t="s">
        <v>1167</v>
      </c>
      <c r="G794" s="38"/>
      <c r="H794" s="38"/>
      <c r="I794" s="197"/>
      <c r="J794" s="38"/>
      <c r="K794" s="38"/>
      <c r="L794" s="41"/>
      <c r="M794" s="198"/>
      <c r="N794" s="199"/>
      <c r="O794" s="66"/>
      <c r="P794" s="66"/>
      <c r="Q794" s="66"/>
      <c r="R794" s="66"/>
      <c r="S794" s="66"/>
      <c r="T794" s="67"/>
      <c r="U794" s="36"/>
      <c r="V794" s="36"/>
      <c r="W794" s="36"/>
      <c r="X794" s="36"/>
      <c r="Y794" s="36"/>
      <c r="Z794" s="36"/>
      <c r="AA794" s="36"/>
      <c r="AB794" s="36"/>
      <c r="AC794" s="36"/>
      <c r="AD794" s="36"/>
      <c r="AE794" s="36"/>
      <c r="AT794" s="19" t="s">
        <v>138</v>
      </c>
      <c r="AU794" s="19" t="s">
        <v>81</v>
      </c>
    </row>
    <row r="795" spans="1:65" s="13" customFormat="1" ht="11.25">
      <c r="B795" s="200"/>
      <c r="C795" s="201"/>
      <c r="D795" s="202" t="s">
        <v>140</v>
      </c>
      <c r="E795" s="203" t="s">
        <v>19</v>
      </c>
      <c r="F795" s="204" t="s">
        <v>560</v>
      </c>
      <c r="G795" s="201"/>
      <c r="H795" s="203" t="s">
        <v>19</v>
      </c>
      <c r="I795" s="205"/>
      <c r="J795" s="201"/>
      <c r="K795" s="201"/>
      <c r="L795" s="206"/>
      <c r="M795" s="207"/>
      <c r="N795" s="208"/>
      <c r="O795" s="208"/>
      <c r="P795" s="208"/>
      <c r="Q795" s="208"/>
      <c r="R795" s="208"/>
      <c r="S795" s="208"/>
      <c r="T795" s="209"/>
      <c r="AT795" s="210" t="s">
        <v>140</v>
      </c>
      <c r="AU795" s="210" t="s">
        <v>81</v>
      </c>
      <c r="AV795" s="13" t="s">
        <v>79</v>
      </c>
      <c r="AW795" s="13" t="s">
        <v>34</v>
      </c>
      <c r="AX795" s="13" t="s">
        <v>72</v>
      </c>
      <c r="AY795" s="210" t="s">
        <v>130</v>
      </c>
    </row>
    <row r="796" spans="1:65" s="13" customFormat="1" ht="11.25">
      <c r="B796" s="200"/>
      <c r="C796" s="201"/>
      <c r="D796" s="202" t="s">
        <v>140</v>
      </c>
      <c r="E796" s="203" t="s">
        <v>19</v>
      </c>
      <c r="F796" s="204" t="s">
        <v>561</v>
      </c>
      <c r="G796" s="201"/>
      <c r="H796" s="203" t="s">
        <v>19</v>
      </c>
      <c r="I796" s="205"/>
      <c r="J796" s="201"/>
      <c r="K796" s="201"/>
      <c r="L796" s="206"/>
      <c r="M796" s="207"/>
      <c r="N796" s="208"/>
      <c r="O796" s="208"/>
      <c r="P796" s="208"/>
      <c r="Q796" s="208"/>
      <c r="R796" s="208"/>
      <c r="S796" s="208"/>
      <c r="T796" s="209"/>
      <c r="AT796" s="210" t="s">
        <v>140</v>
      </c>
      <c r="AU796" s="210" t="s">
        <v>81</v>
      </c>
      <c r="AV796" s="13" t="s">
        <v>79</v>
      </c>
      <c r="AW796" s="13" t="s">
        <v>34</v>
      </c>
      <c r="AX796" s="13" t="s">
        <v>72</v>
      </c>
      <c r="AY796" s="210" t="s">
        <v>130</v>
      </c>
    </row>
    <row r="797" spans="1:65" s="14" customFormat="1" ht="11.25">
      <c r="B797" s="211"/>
      <c r="C797" s="212"/>
      <c r="D797" s="202" t="s">
        <v>140</v>
      </c>
      <c r="E797" s="213" t="s">
        <v>19</v>
      </c>
      <c r="F797" s="214" t="s">
        <v>1168</v>
      </c>
      <c r="G797" s="212"/>
      <c r="H797" s="215">
        <v>7.2</v>
      </c>
      <c r="I797" s="216"/>
      <c r="J797" s="212"/>
      <c r="K797" s="212"/>
      <c r="L797" s="217"/>
      <c r="M797" s="218"/>
      <c r="N797" s="219"/>
      <c r="O797" s="219"/>
      <c r="P797" s="219"/>
      <c r="Q797" s="219"/>
      <c r="R797" s="219"/>
      <c r="S797" s="219"/>
      <c r="T797" s="220"/>
      <c r="AT797" s="221" t="s">
        <v>140</v>
      </c>
      <c r="AU797" s="221" t="s">
        <v>81</v>
      </c>
      <c r="AV797" s="14" t="s">
        <v>81</v>
      </c>
      <c r="AW797" s="14" t="s">
        <v>34</v>
      </c>
      <c r="AX797" s="14" t="s">
        <v>72</v>
      </c>
      <c r="AY797" s="221" t="s">
        <v>130</v>
      </c>
    </row>
    <row r="798" spans="1:65" s="15" customFormat="1" ht="11.25">
      <c r="B798" s="222"/>
      <c r="C798" s="223"/>
      <c r="D798" s="202" t="s">
        <v>140</v>
      </c>
      <c r="E798" s="224" t="s">
        <v>19</v>
      </c>
      <c r="F798" s="225" t="s">
        <v>144</v>
      </c>
      <c r="G798" s="223"/>
      <c r="H798" s="226">
        <v>7.2</v>
      </c>
      <c r="I798" s="227"/>
      <c r="J798" s="223"/>
      <c r="K798" s="223"/>
      <c r="L798" s="228"/>
      <c r="M798" s="229"/>
      <c r="N798" s="230"/>
      <c r="O798" s="230"/>
      <c r="P798" s="230"/>
      <c r="Q798" s="230"/>
      <c r="R798" s="230"/>
      <c r="S798" s="230"/>
      <c r="T798" s="231"/>
      <c r="AT798" s="232" t="s">
        <v>140</v>
      </c>
      <c r="AU798" s="232" t="s">
        <v>81</v>
      </c>
      <c r="AV798" s="15" t="s">
        <v>136</v>
      </c>
      <c r="AW798" s="15" t="s">
        <v>34</v>
      </c>
      <c r="AX798" s="15" t="s">
        <v>79</v>
      </c>
      <c r="AY798" s="232" t="s">
        <v>130</v>
      </c>
    </row>
    <row r="799" spans="1:65" s="2" customFormat="1" ht="16.5" customHeight="1">
      <c r="A799" s="36"/>
      <c r="B799" s="37"/>
      <c r="C799" s="181" t="s">
        <v>1169</v>
      </c>
      <c r="D799" s="181" t="s">
        <v>132</v>
      </c>
      <c r="E799" s="182" t="s">
        <v>1170</v>
      </c>
      <c r="F799" s="183" t="s">
        <v>1171</v>
      </c>
      <c r="G799" s="184" t="s">
        <v>379</v>
      </c>
      <c r="H799" s="185">
        <v>7.2</v>
      </c>
      <c r="I799" s="186"/>
      <c r="J799" s="187">
        <f>ROUND(I799*H799,2)</f>
        <v>0</v>
      </c>
      <c r="K799" s="188"/>
      <c r="L799" s="41"/>
      <c r="M799" s="189" t="s">
        <v>19</v>
      </c>
      <c r="N799" s="190" t="s">
        <v>43</v>
      </c>
      <c r="O799" s="66"/>
      <c r="P799" s="191">
        <f>O799*H799</f>
        <v>0</v>
      </c>
      <c r="Q799" s="191">
        <v>0</v>
      </c>
      <c r="R799" s="191">
        <f>Q799*H799</f>
        <v>0</v>
      </c>
      <c r="S799" s="191">
        <v>0</v>
      </c>
      <c r="T799" s="192">
        <f>S799*H799</f>
        <v>0</v>
      </c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R799" s="193" t="s">
        <v>136</v>
      </c>
      <c r="AT799" s="193" t="s">
        <v>132</v>
      </c>
      <c r="AU799" s="193" t="s">
        <v>81</v>
      </c>
      <c r="AY799" s="19" t="s">
        <v>130</v>
      </c>
      <c r="BE799" s="194">
        <f>IF(N799="základní",J799,0)</f>
        <v>0</v>
      </c>
      <c r="BF799" s="194">
        <f>IF(N799="snížená",J799,0)</f>
        <v>0</v>
      </c>
      <c r="BG799" s="194">
        <f>IF(N799="zákl. přenesená",J799,0)</f>
        <v>0</v>
      </c>
      <c r="BH799" s="194">
        <f>IF(N799="sníž. přenesená",J799,0)</f>
        <v>0</v>
      </c>
      <c r="BI799" s="194">
        <f>IF(N799="nulová",J799,0)</f>
        <v>0</v>
      </c>
      <c r="BJ799" s="19" t="s">
        <v>79</v>
      </c>
      <c r="BK799" s="194">
        <f>ROUND(I799*H799,2)</f>
        <v>0</v>
      </c>
      <c r="BL799" s="19" t="s">
        <v>136</v>
      </c>
      <c r="BM799" s="193" t="s">
        <v>1172</v>
      </c>
    </row>
    <row r="800" spans="1:65" s="2" customFormat="1" ht="11.25">
      <c r="A800" s="36"/>
      <c r="B800" s="37"/>
      <c r="C800" s="38"/>
      <c r="D800" s="195" t="s">
        <v>138</v>
      </c>
      <c r="E800" s="38"/>
      <c r="F800" s="196" t="s">
        <v>1173</v>
      </c>
      <c r="G800" s="38"/>
      <c r="H800" s="38"/>
      <c r="I800" s="197"/>
      <c r="J800" s="38"/>
      <c r="K800" s="38"/>
      <c r="L800" s="41"/>
      <c r="M800" s="198"/>
      <c r="N800" s="199"/>
      <c r="O800" s="66"/>
      <c r="P800" s="66"/>
      <c r="Q800" s="66"/>
      <c r="R800" s="66"/>
      <c r="S800" s="66"/>
      <c r="T800" s="67"/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T800" s="19" t="s">
        <v>138</v>
      </c>
      <c r="AU800" s="19" t="s">
        <v>81</v>
      </c>
    </row>
    <row r="801" spans="1:65" s="13" customFormat="1" ht="11.25">
      <c r="B801" s="200"/>
      <c r="C801" s="201"/>
      <c r="D801" s="202" t="s">
        <v>140</v>
      </c>
      <c r="E801" s="203" t="s">
        <v>19</v>
      </c>
      <c r="F801" s="204" t="s">
        <v>560</v>
      </c>
      <c r="G801" s="201"/>
      <c r="H801" s="203" t="s">
        <v>19</v>
      </c>
      <c r="I801" s="205"/>
      <c r="J801" s="201"/>
      <c r="K801" s="201"/>
      <c r="L801" s="206"/>
      <c r="M801" s="207"/>
      <c r="N801" s="208"/>
      <c r="O801" s="208"/>
      <c r="P801" s="208"/>
      <c r="Q801" s="208"/>
      <c r="R801" s="208"/>
      <c r="S801" s="208"/>
      <c r="T801" s="209"/>
      <c r="AT801" s="210" t="s">
        <v>140</v>
      </c>
      <c r="AU801" s="210" t="s">
        <v>81</v>
      </c>
      <c r="AV801" s="13" t="s">
        <v>79</v>
      </c>
      <c r="AW801" s="13" t="s">
        <v>34</v>
      </c>
      <c r="AX801" s="13" t="s">
        <v>72</v>
      </c>
      <c r="AY801" s="210" t="s">
        <v>130</v>
      </c>
    </row>
    <row r="802" spans="1:65" s="13" customFormat="1" ht="11.25">
      <c r="B802" s="200"/>
      <c r="C802" s="201"/>
      <c r="D802" s="202" t="s">
        <v>140</v>
      </c>
      <c r="E802" s="203" t="s">
        <v>19</v>
      </c>
      <c r="F802" s="204" t="s">
        <v>561</v>
      </c>
      <c r="G802" s="201"/>
      <c r="H802" s="203" t="s">
        <v>19</v>
      </c>
      <c r="I802" s="205"/>
      <c r="J802" s="201"/>
      <c r="K802" s="201"/>
      <c r="L802" s="206"/>
      <c r="M802" s="207"/>
      <c r="N802" s="208"/>
      <c r="O802" s="208"/>
      <c r="P802" s="208"/>
      <c r="Q802" s="208"/>
      <c r="R802" s="208"/>
      <c r="S802" s="208"/>
      <c r="T802" s="209"/>
      <c r="AT802" s="210" t="s">
        <v>140</v>
      </c>
      <c r="AU802" s="210" t="s">
        <v>81</v>
      </c>
      <c r="AV802" s="13" t="s">
        <v>79</v>
      </c>
      <c r="AW802" s="13" t="s">
        <v>34</v>
      </c>
      <c r="AX802" s="13" t="s">
        <v>72</v>
      </c>
      <c r="AY802" s="210" t="s">
        <v>130</v>
      </c>
    </row>
    <row r="803" spans="1:65" s="14" customFormat="1" ht="11.25">
      <c r="B803" s="211"/>
      <c r="C803" s="212"/>
      <c r="D803" s="202" t="s">
        <v>140</v>
      </c>
      <c r="E803" s="213" t="s">
        <v>19</v>
      </c>
      <c r="F803" s="214" t="s">
        <v>1168</v>
      </c>
      <c r="G803" s="212"/>
      <c r="H803" s="215">
        <v>7.2</v>
      </c>
      <c r="I803" s="216"/>
      <c r="J803" s="212"/>
      <c r="K803" s="212"/>
      <c r="L803" s="217"/>
      <c r="M803" s="218"/>
      <c r="N803" s="219"/>
      <c r="O803" s="219"/>
      <c r="P803" s="219"/>
      <c r="Q803" s="219"/>
      <c r="R803" s="219"/>
      <c r="S803" s="219"/>
      <c r="T803" s="220"/>
      <c r="AT803" s="221" t="s">
        <v>140</v>
      </c>
      <c r="AU803" s="221" t="s">
        <v>81</v>
      </c>
      <c r="AV803" s="14" t="s">
        <v>81</v>
      </c>
      <c r="AW803" s="14" t="s">
        <v>34</v>
      </c>
      <c r="AX803" s="14" t="s">
        <v>72</v>
      </c>
      <c r="AY803" s="221" t="s">
        <v>130</v>
      </c>
    </row>
    <row r="804" spans="1:65" s="15" customFormat="1" ht="11.25">
      <c r="B804" s="222"/>
      <c r="C804" s="223"/>
      <c r="D804" s="202" t="s">
        <v>140</v>
      </c>
      <c r="E804" s="224" t="s">
        <v>19</v>
      </c>
      <c r="F804" s="225" t="s">
        <v>144</v>
      </c>
      <c r="G804" s="223"/>
      <c r="H804" s="226">
        <v>7.2</v>
      </c>
      <c r="I804" s="227"/>
      <c r="J804" s="223"/>
      <c r="K804" s="223"/>
      <c r="L804" s="228"/>
      <c r="M804" s="229"/>
      <c r="N804" s="230"/>
      <c r="O804" s="230"/>
      <c r="P804" s="230"/>
      <c r="Q804" s="230"/>
      <c r="R804" s="230"/>
      <c r="S804" s="230"/>
      <c r="T804" s="231"/>
      <c r="AT804" s="232" t="s">
        <v>140</v>
      </c>
      <c r="AU804" s="232" t="s">
        <v>81</v>
      </c>
      <c r="AV804" s="15" t="s">
        <v>136</v>
      </c>
      <c r="AW804" s="15" t="s">
        <v>34</v>
      </c>
      <c r="AX804" s="15" t="s">
        <v>79</v>
      </c>
      <c r="AY804" s="232" t="s">
        <v>130</v>
      </c>
    </row>
    <row r="805" spans="1:65" s="2" customFormat="1" ht="24.2" customHeight="1">
      <c r="A805" s="36"/>
      <c r="B805" s="37"/>
      <c r="C805" s="181" t="s">
        <v>1174</v>
      </c>
      <c r="D805" s="181" t="s">
        <v>132</v>
      </c>
      <c r="E805" s="182" t="s">
        <v>1175</v>
      </c>
      <c r="F805" s="183" t="s">
        <v>1176</v>
      </c>
      <c r="G805" s="184" t="s">
        <v>540</v>
      </c>
      <c r="H805" s="185">
        <v>4</v>
      </c>
      <c r="I805" s="186"/>
      <c r="J805" s="187">
        <f>ROUND(I805*H805,2)</f>
        <v>0</v>
      </c>
      <c r="K805" s="188"/>
      <c r="L805" s="41"/>
      <c r="M805" s="189" t="s">
        <v>19</v>
      </c>
      <c r="N805" s="190" t="s">
        <v>43</v>
      </c>
      <c r="O805" s="66"/>
      <c r="P805" s="191">
        <f>O805*H805</f>
        <v>0</v>
      </c>
      <c r="Q805" s="191">
        <v>8.0000000000000007E-5</v>
      </c>
      <c r="R805" s="191">
        <f>Q805*H805</f>
        <v>3.2000000000000003E-4</v>
      </c>
      <c r="S805" s="191">
        <v>0</v>
      </c>
      <c r="T805" s="192">
        <f>S805*H805</f>
        <v>0</v>
      </c>
      <c r="U805" s="36"/>
      <c r="V805" s="36"/>
      <c r="W805" s="36"/>
      <c r="X805" s="36"/>
      <c r="Y805" s="36"/>
      <c r="Z805" s="36"/>
      <c r="AA805" s="36"/>
      <c r="AB805" s="36"/>
      <c r="AC805" s="36"/>
      <c r="AD805" s="36"/>
      <c r="AE805" s="36"/>
      <c r="AR805" s="193" t="s">
        <v>136</v>
      </c>
      <c r="AT805" s="193" t="s">
        <v>132</v>
      </c>
      <c r="AU805" s="193" t="s">
        <v>81</v>
      </c>
      <c r="AY805" s="19" t="s">
        <v>130</v>
      </c>
      <c r="BE805" s="194">
        <f>IF(N805="základní",J805,0)</f>
        <v>0</v>
      </c>
      <c r="BF805" s="194">
        <f>IF(N805="snížená",J805,0)</f>
        <v>0</v>
      </c>
      <c r="BG805" s="194">
        <f>IF(N805="zákl. přenesená",J805,0)</f>
        <v>0</v>
      </c>
      <c r="BH805" s="194">
        <f>IF(N805="sníž. přenesená",J805,0)</f>
        <v>0</v>
      </c>
      <c r="BI805" s="194">
        <f>IF(N805="nulová",J805,0)</f>
        <v>0</v>
      </c>
      <c r="BJ805" s="19" t="s">
        <v>79</v>
      </c>
      <c r="BK805" s="194">
        <f>ROUND(I805*H805,2)</f>
        <v>0</v>
      </c>
      <c r="BL805" s="19" t="s">
        <v>136</v>
      </c>
      <c r="BM805" s="193" t="s">
        <v>1177</v>
      </c>
    </row>
    <row r="806" spans="1:65" s="2" customFormat="1" ht="11.25">
      <c r="A806" s="36"/>
      <c r="B806" s="37"/>
      <c r="C806" s="38"/>
      <c r="D806" s="195" t="s">
        <v>138</v>
      </c>
      <c r="E806" s="38"/>
      <c r="F806" s="196" t="s">
        <v>1178</v>
      </c>
      <c r="G806" s="38"/>
      <c r="H806" s="38"/>
      <c r="I806" s="197"/>
      <c r="J806" s="38"/>
      <c r="K806" s="38"/>
      <c r="L806" s="41"/>
      <c r="M806" s="198"/>
      <c r="N806" s="199"/>
      <c r="O806" s="66"/>
      <c r="P806" s="66"/>
      <c r="Q806" s="66"/>
      <c r="R806" s="66"/>
      <c r="S806" s="66"/>
      <c r="T806" s="67"/>
      <c r="U806" s="36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  <c r="AT806" s="19" t="s">
        <v>138</v>
      </c>
      <c r="AU806" s="19" t="s">
        <v>81</v>
      </c>
    </row>
    <row r="807" spans="1:65" s="13" customFormat="1" ht="11.25">
      <c r="B807" s="200"/>
      <c r="C807" s="201"/>
      <c r="D807" s="202" t="s">
        <v>140</v>
      </c>
      <c r="E807" s="203" t="s">
        <v>19</v>
      </c>
      <c r="F807" s="204" t="s">
        <v>822</v>
      </c>
      <c r="G807" s="201"/>
      <c r="H807" s="203" t="s">
        <v>19</v>
      </c>
      <c r="I807" s="205"/>
      <c r="J807" s="201"/>
      <c r="K807" s="201"/>
      <c r="L807" s="206"/>
      <c r="M807" s="207"/>
      <c r="N807" s="208"/>
      <c r="O807" s="208"/>
      <c r="P807" s="208"/>
      <c r="Q807" s="208"/>
      <c r="R807" s="208"/>
      <c r="S807" s="208"/>
      <c r="T807" s="209"/>
      <c r="AT807" s="210" t="s">
        <v>140</v>
      </c>
      <c r="AU807" s="210" t="s">
        <v>81</v>
      </c>
      <c r="AV807" s="13" t="s">
        <v>79</v>
      </c>
      <c r="AW807" s="13" t="s">
        <v>34</v>
      </c>
      <c r="AX807" s="13" t="s">
        <v>72</v>
      </c>
      <c r="AY807" s="210" t="s">
        <v>130</v>
      </c>
    </row>
    <row r="808" spans="1:65" s="13" customFormat="1" ht="11.25">
      <c r="B808" s="200"/>
      <c r="C808" s="201"/>
      <c r="D808" s="202" t="s">
        <v>140</v>
      </c>
      <c r="E808" s="203" t="s">
        <v>19</v>
      </c>
      <c r="F808" s="204" t="s">
        <v>1179</v>
      </c>
      <c r="G808" s="201"/>
      <c r="H808" s="203" t="s">
        <v>19</v>
      </c>
      <c r="I808" s="205"/>
      <c r="J808" s="201"/>
      <c r="K808" s="201"/>
      <c r="L808" s="206"/>
      <c r="M808" s="207"/>
      <c r="N808" s="208"/>
      <c r="O808" s="208"/>
      <c r="P808" s="208"/>
      <c r="Q808" s="208"/>
      <c r="R808" s="208"/>
      <c r="S808" s="208"/>
      <c r="T808" s="209"/>
      <c r="AT808" s="210" t="s">
        <v>140</v>
      </c>
      <c r="AU808" s="210" t="s">
        <v>81</v>
      </c>
      <c r="AV808" s="13" t="s">
        <v>79</v>
      </c>
      <c r="AW808" s="13" t="s">
        <v>34</v>
      </c>
      <c r="AX808" s="13" t="s">
        <v>72</v>
      </c>
      <c r="AY808" s="210" t="s">
        <v>130</v>
      </c>
    </row>
    <row r="809" spans="1:65" s="14" customFormat="1" ht="11.25">
      <c r="B809" s="211"/>
      <c r="C809" s="212"/>
      <c r="D809" s="202" t="s">
        <v>140</v>
      </c>
      <c r="E809" s="213" t="s">
        <v>19</v>
      </c>
      <c r="F809" s="214" t="s">
        <v>1180</v>
      </c>
      <c r="G809" s="212"/>
      <c r="H809" s="215">
        <v>4</v>
      </c>
      <c r="I809" s="216"/>
      <c r="J809" s="212"/>
      <c r="K809" s="212"/>
      <c r="L809" s="217"/>
      <c r="M809" s="218"/>
      <c r="N809" s="219"/>
      <c r="O809" s="219"/>
      <c r="P809" s="219"/>
      <c r="Q809" s="219"/>
      <c r="R809" s="219"/>
      <c r="S809" s="219"/>
      <c r="T809" s="220"/>
      <c r="AT809" s="221" t="s">
        <v>140</v>
      </c>
      <c r="AU809" s="221" t="s">
        <v>81</v>
      </c>
      <c r="AV809" s="14" t="s">
        <v>81</v>
      </c>
      <c r="AW809" s="14" t="s">
        <v>34</v>
      </c>
      <c r="AX809" s="14" t="s">
        <v>72</v>
      </c>
      <c r="AY809" s="221" t="s">
        <v>130</v>
      </c>
    </row>
    <row r="810" spans="1:65" s="15" customFormat="1" ht="11.25">
      <c r="B810" s="222"/>
      <c r="C810" s="223"/>
      <c r="D810" s="202" t="s">
        <v>140</v>
      </c>
      <c r="E810" s="224" t="s">
        <v>19</v>
      </c>
      <c r="F810" s="225" t="s">
        <v>144</v>
      </c>
      <c r="G810" s="223"/>
      <c r="H810" s="226">
        <v>4</v>
      </c>
      <c r="I810" s="227"/>
      <c r="J810" s="223"/>
      <c r="K810" s="223"/>
      <c r="L810" s="228"/>
      <c r="M810" s="229"/>
      <c r="N810" s="230"/>
      <c r="O810" s="230"/>
      <c r="P810" s="230"/>
      <c r="Q810" s="230"/>
      <c r="R810" s="230"/>
      <c r="S810" s="230"/>
      <c r="T810" s="231"/>
      <c r="AT810" s="232" t="s">
        <v>140</v>
      </c>
      <c r="AU810" s="232" t="s">
        <v>81</v>
      </c>
      <c r="AV810" s="15" t="s">
        <v>136</v>
      </c>
      <c r="AW810" s="15" t="s">
        <v>34</v>
      </c>
      <c r="AX810" s="15" t="s">
        <v>79</v>
      </c>
      <c r="AY810" s="232" t="s">
        <v>130</v>
      </c>
    </row>
    <row r="811" spans="1:65" s="2" customFormat="1" ht="16.5" customHeight="1">
      <c r="A811" s="36"/>
      <c r="B811" s="37"/>
      <c r="C811" s="244" t="s">
        <v>1181</v>
      </c>
      <c r="D811" s="244" t="s">
        <v>322</v>
      </c>
      <c r="E811" s="245" t="s">
        <v>1182</v>
      </c>
      <c r="F811" s="246" t="s">
        <v>1183</v>
      </c>
      <c r="G811" s="247" t="s">
        <v>540</v>
      </c>
      <c r="H811" s="248">
        <v>4</v>
      </c>
      <c r="I811" s="249"/>
      <c r="J811" s="250">
        <f>ROUND(I811*H811,2)</f>
        <v>0</v>
      </c>
      <c r="K811" s="251"/>
      <c r="L811" s="252"/>
      <c r="M811" s="253" t="s">
        <v>19</v>
      </c>
      <c r="N811" s="254" t="s">
        <v>43</v>
      </c>
      <c r="O811" s="66"/>
      <c r="P811" s="191">
        <f>O811*H811</f>
        <v>0</v>
      </c>
      <c r="Q811" s="191">
        <v>0</v>
      </c>
      <c r="R811" s="191">
        <f>Q811*H811</f>
        <v>0</v>
      </c>
      <c r="S811" s="191">
        <v>0</v>
      </c>
      <c r="T811" s="192">
        <f>S811*H811</f>
        <v>0</v>
      </c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R811" s="193" t="s">
        <v>200</v>
      </c>
      <c r="AT811" s="193" t="s">
        <v>322</v>
      </c>
      <c r="AU811" s="193" t="s">
        <v>81</v>
      </c>
      <c r="AY811" s="19" t="s">
        <v>130</v>
      </c>
      <c r="BE811" s="194">
        <f>IF(N811="základní",J811,0)</f>
        <v>0</v>
      </c>
      <c r="BF811" s="194">
        <f>IF(N811="snížená",J811,0)</f>
        <v>0</v>
      </c>
      <c r="BG811" s="194">
        <f>IF(N811="zákl. přenesená",J811,0)</f>
        <v>0</v>
      </c>
      <c r="BH811" s="194">
        <f>IF(N811="sníž. přenesená",J811,0)</f>
        <v>0</v>
      </c>
      <c r="BI811" s="194">
        <f>IF(N811="nulová",J811,0)</f>
        <v>0</v>
      </c>
      <c r="BJ811" s="19" t="s">
        <v>79</v>
      </c>
      <c r="BK811" s="194">
        <f>ROUND(I811*H811,2)</f>
        <v>0</v>
      </c>
      <c r="BL811" s="19" t="s">
        <v>136</v>
      </c>
      <c r="BM811" s="193" t="s">
        <v>1184</v>
      </c>
    </row>
    <row r="812" spans="1:65" s="13" customFormat="1" ht="11.25">
      <c r="B812" s="200"/>
      <c r="C812" s="201"/>
      <c r="D812" s="202" t="s">
        <v>140</v>
      </c>
      <c r="E812" s="203" t="s">
        <v>19</v>
      </c>
      <c r="F812" s="204" t="s">
        <v>1185</v>
      </c>
      <c r="G812" s="201"/>
      <c r="H812" s="203" t="s">
        <v>19</v>
      </c>
      <c r="I812" s="205"/>
      <c r="J812" s="201"/>
      <c r="K812" s="201"/>
      <c r="L812" s="206"/>
      <c r="M812" s="207"/>
      <c r="N812" s="208"/>
      <c r="O812" s="208"/>
      <c r="P812" s="208"/>
      <c r="Q812" s="208"/>
      <c r="R812" s="208"/>
      <c r="S812" s="208"/>
      <c r="T812" s="209"/>
      <c r="AT812" s="210" t="s">
        <v>140</v>
      </c>
      <c r="AU812" s="210" t="s">
        <v>81</v>
      </c>
      <c r="AV812" s="13" t="s">
        <v>79</v>
      </c>
      <c r="AW812" s="13" t="s">
        <v>34</v>
      </c>
      <c r="AX812" s="13" t="s">
        <v>72</v>
      </c>
      <c r="AY812" s="210" t="s">
        <v>130</v>
      </c>
    </row>
    <row r="813" spans="1:65" s="14" customFormat="1" ht="11.25">
      <c r="B813" s="211"/>
      <c r="C813" s="212"/>
      <c r="D813" s="202" t="s">
        <v>140</v>
      </c>
      <c r="E813" s="213" t="s">
        <v>19</v>
      </c>
      <c r="F813" s="214" t="s">
        <v>136</v>
      </c>
      <c r="G813" s="212"/>
      <c r="H813" s="215">
        <v>4</v>
      </c>
      <c r="I813" s="216"/>
      <c r="J813" s="212"/>
      <c r="K813" s="212"/>
      <c r="L813" s="217"/>
      <c r="M813" s="218"/>
      <c r="N813" s="219"/>
      <c r="O813" s="219"/>
      <c r="P813" s="219"/>
      <c r="Q813" s="219"/>
      <c r="R813" s="219"/>
      <c r="S813" s="219"/>
      <c r="T813" s="220"/>
      <c r="AT813" s="221" t="s">
        <v>140</v>
      </c>
      <c r="AU813" s="221" t="s">
        <v>81</v>
      </c>
      <c r="AV813" s="14" t="s">
        <v>81</v>
      </c>
      <c r="AW813" s="14" t="s">
        <v>34</v>
      </c>
      <c r="AX813" s="14" t="s">
        <v>72</v>
      </c>
      <c r="AY813" s="221" t="s">
        <v>130</v>
      </c>
    </row>
    <row r="814" spans="1:65" s="15" customFormat="1" ht="11.25">
      <c r="B814" s="222"/>
      <c r="C814" s="223"/>
      <c r="D814" s="202" t="s">
        <v>140</v>
      </c>
      <c r="E814" s="224" t="s">
        <v>19</v>
      </c>
      <c r="F814" s="225" t="s">
        <v>144</v>
      </c>
      <c r="G814" s="223"/>
      <c r="H814" s="226">
        <v>4</v>
      </c>
      <c r="I814" s="227"/>
      <c r="J814" s="223"/>
      <c r="K814" s="223"/>
      <c r="L814" s="228"/>
      <c r="M814" s="229"/>
      <c r="N814" s="230"/>
      <c r="O814" s="230"/>
      <c r="P814" s="230"/>
      <c r="Q814" s="230"/>
      <c r="R814" s="230"/>
      <c r="S814" s="230"/>
      <c r="T814" s="231"/>
      <c r="AT814" s="232" t="s">
        <v>140</v>
      </c>
      <c r="AU814" s="232" t="s">
        <v>81</v>
      </c>
      <c r="AV814" s="15" t="s">
        <v>136</v>
      </c>
      <c r="AW814" s="15" t="s">
        <v>34</v>
      </c>
      <c r="AX814" s="15" t="s">
        <v>79</v>
      </c>
      <c r="AY814" s="232" t="s">
        <v>130</v>
      </c>
    </row>
    <row r="815" spans="1:65" s="2" customFormat="1" ht="21.75" customHeight="1">
      <c r="A815" s="36"/>
      <c r="B815" s="37"/>
      <c r="C815" s="181" t="s">
        <v>1186</v>
      </c>
      <c r="D815" s="181" t="s">
        <v>132</v>
      </c>
      <c r="E815" s="182" t="s">
        <v>1187</v>
      </c>
      <c r="F815" s="183" t="s">
        <v>1188</v>
      </c>
      <c r="G815" s="184" t="s">
        <v>540</v>
      </c>
      <c r="H815" s="185">
        <v>15</v>
      </c>
      <c r="I815" s="186"/>
      <c r="J815" s="187">
        <f>ROUND(I815*H815,2)</f>
        <v>0</v>
      </c>
      <c r="K815" s="188"/>
      <c r="L815" s="41"/>
      <c r="M815" s="189" t="s">
        <v>19</v>
      </c>
      <c r="N815" s="190" t="s">
        <v>43</v>
      </c>
      <c r="O815" s="66"/>
      <c r="P815" s="191">
        <f>O815*H815</f>
        <v>0</v>
      </c>
      <c r="Q815" s="191">
        <v>0</v>
      </c>
      <c r="R815" s="191">
        <f>Q815*H815</f>
        <v>0</v>
      </c>
      <c r="S815" s="191">
        <v>0.16500000000000001</v>
      </c>
      <c r="T815" s="192">
        <f>S815*H815</f>
        <v>2.4750000000000001</v>
      </c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R815" s="193" t="s">
        <v>136</v>
      </c>
      <c r="AT815" s="193" t="s">
        <v>132</v>
      </c>
      <c r="AU815" s="193" t="s">
        <v>81</v>
      </c>
      <c r="AY815" s="19" t="s">
        <v>130</v>
      </c>
      <c r="BE815" s="194">
        <f>IF(N815="základní",J815,0)</f>
        <v>0</v>
      </c>
      <c r="BF815" s="194">
        <f>IF(N815="snížená",J815,0)</f>
        <v>0</v>
      </c>
      <c r="BG815" s="194">
        <f>IF(N815="zákl. přenesená",J815,0)</f>
        <v>0</v>
      </c>
      <c r="BH815" s="194">
        <f>IF(N815="sníž. přenesená",J815,0)</f>
        <v>0</v>
      </c>
      <c r="BI815" s="194">
        <f>IF(N815="nulová",J815,0)</f>
        <v>0</v>
      </c>
      <c r="BJ815" s="19" t="s">
        <v>79</v>
      </c>
      <c r="BK815" s="194">
        <f>ROUND(I815*H815,2)</f>
        <v>0</v>
      </c>
      <c r="BL815" s="19" t="s">
        <v>136</v>
      </c>
      <c r="BM815" s="193" t="s">
        <v>1189</v>
      </c>
    </row>
    <row r="816" spans="1:65" s="2" customFormat="1" ht="11.25">
      <c r="A816" s="36"/>
      <c r="B816" s="37"/>
      <c r="C816" s="38"/>
      <c r="D816" s="195" t="s">
        <v>138</v>
      </c>
      <c r="E816" s="38"/>
      <c r="F816" s="196" t="s">
        <v>1190</v>
      </c>
      <c r="G816" s="38"/>
      <c r="H816" s="38"/>
      <c r="I816" s="197"/>
      <c r="J816" s="38"/>
      <c r="K816" s="38"/>
      <c r="L816" s="41"/>
      <c r="M816" s="198"/>
      <c r="N816" s="199"/>
      <c r="O816" s="66"/>
      <c r="P816" s="66"/>
      <c r="Q816" s="66"/>
      <c r="R816" s="66"/>
      <c r="S816" s="66"/>
      <c r="T816" s="67"/>
      <c r="U816" s="36"/>
      <c r="V816" s="36"/>
      <c r="W816" s="36"/>
      <c r="X816" s="36"/>
      <c r="Y816" s="36"/>
      <c r="Z816" s="36"/>
      <c r="AA816" s="36"/>
      <c r="AB816" s="36"/>
      <c r="AC816" s="36"/>
      <c r="AD816" s="36"/>
      <c r="AE816" s="36"/>
      <c r="AT816" s="19" t="s">
        <v>138</v>
      </c>
      <c r="AU816" s="19" t="s">
        <v>81</v>
      </c>
    </row>
    <row r="817" spans="1:65" s="13" customFormat="1" ht="11.25">
      <c r="B817" s="200"/>
      <c r="C817" s="201"/>
      <c r="D817" s="202" t="s">
        <v>140</v>
      </c>
      <c r="E817" s="203" t="s">
        <v>19</v>
      </c>
      <c r="F817" s="204" t="s">
        <v>627</v>
      </c>
      <c r="G817" s="201"/>
      <c r="H817" s="203" t="s">
        <v>19</v>
      </c>
      <c r="I817" s="205"/>
      <c r="J817" s="201"/>
      <c r="K817" s="201"/>
      <c r="L817" s="206"/>
      <c r="M817" s="207"/>
      <c r="N817" s="208"/>
      <c r="O817" s="208"/>
      <c r="P817" s="208"/>
      <c r="Q817" s="208"/>
      <c r="R817" s="208"/>
      <c r="S817" s="208"/>
      <c r="T817" s="209"/>
      <c r="AT817" s="210" t="s">
        <v>140</v>
      </c>
      <c r="AU817" s="210" t="s">
        <v>81</v>
      </c>
      <c r="AV817" s="13" t="s">
        <v>79</v>
      </c>
      <c r="AW817" s="13" t="s">
        <v>34</v>
      </c>
      <c r="AX817" s="13" t="s">
        <v>72</v>
      </c>
      <c r="AY817" s="210" t="s">
        <v>130</v>
      </c>
    </row>
    <row r="818" spans="1:65" s="13" customFormat="1" ht="11.25">
      <c r="B818" s="200"/>
      <c r="C818" s="201"/>
      <c r="D818" s="202" t="s">
        <v>140</v>
      </c>
      <c r="E818" s="203" t="s">
        <v>19</v>
      </c>
      <c r="F818" s="204" t="s">
        <v>1191</v>
      </c>
      <c r="G818" s="201"/>
      <c r="H818" s="203" t="s">
        <v>19</v>
      </c>
      <c r="I818" s="205"/>
      <c r="J818" s="201"/>
      <c r="K818" s="201"/>
      <c r="L818" s="206"/>
      <c r="M818" s="207"/>
      <c r="N818" s="208"/>
      <c r="O818" s="208"/>
      <c r="P818" s="208"/>
      <c r="Q818" s="208"/>
      <c r="R818" s="208"/>
      <c r="S818" s="208"/>
      <c r="T818" s="209"/>
      <c r="AT818" s="210" t="s">
        <v>140</v>
      </c>
      <c r="AU818" s="210" t="s">
        <v>81</v>
      </c>
      <c r="AV818" s="13" t="s">
        <v>79</v>
      </c>
      <c r="AW818" s="13" t="s">
        <v>34</v>
      </c>
      <c r="AX818" s="13" t="s">
        <v>72</v>
      </c>
      <c r="AY818" s="210" t="s">
        <v>130</v>
      </c>
    </row>
    <row r="819" spans="1:65" s="14" customFormat="1" ht="11.25">
      <c r="B819" s="211"/>
      <c r="C819" s="212"/>
      <c r="D819" s="202" t="s">
        <v>140</v>
      </c>
      <c r="E819" s="213" t="s">
        <v>19</v>
      </c>
      <c r="F819" s="214" t="s">
        <v>8</v>
      </c>
      <c r="G819" s="212"/>
      <c r="H819" s="215">
        <v>15</v>
      </c>
      <c r="I819" s="216"/>
      <c r="J819" s="212"/>
      <c r="K819" s="212"/>
      <c r="L819" s="217"/>
      <c r="M819" s="218"/>
      <c r="N819" s="219"/>
      <c r="O819" s="219"/>
      <c r="P819" s="219"/>
      <c r="Q819" s="219"/>
      <c r="R819" s="219"/>
      <c r="S819" s="219"/>
      <c r="T819" s="220"/>
      <c r="AT819" s="221" t="s">
        <v>140</v>
      </c>
      <c r="AU819" s="221" t="s">
        <v>81</v>
      </c>
      <c r="AV819" s="14" t="s">
        <v>81</v>
      </c>
      <c r="AW819" s="14" t="s">
        <v>34</v>
      </c>
      <c r="AX819" s="14" t="s">
        <v>72</v>
      </c>
      <c r="AY819" s="221" t="s">
        <v>130</v>
      </c>
    </row>
    <row r="820" spans="1:65" s="15" customFormat="1" ht="11.25">
      <c r="B820" s="222"/>
      <c r="C820" s="223"/>
      <c r="D820" s="202" t="s">
        <v>140</v>
      </c>
      <c r="E820" s="224" t="s">
        <v>19</v>
      </c>
      <c r="F820" s="225" t="s">
        <v>144</v>
      </c>
      <c r="G820" s="223"/>
      <c r="H820" s="226">
        <v>15</v>
      </c>
      <c r="I820" s="227"/>
      <c r="J820" s="223"/>
      <c r="K820" s="223"/>
      <c r="L820" s="228"/>
      <c r="M820" s="229"/>
      <c r="N820" s="230"/>
      <c r="O820" s="230"/>
      <c r="P820" s="230"/>
      <c r="Q820" s="230"/>
      <c r="R820" s="230"/>
      <c r="S820" s="230"/>
      <c r="T820" s="231"/>
      <c r="AT820" s="232" t="s">
        <v>140</v>
      </c>
      <c r="AU820" s="232" t="s">
        <v>81</v>
      </c>
      <c r="AV820" s="15" t="s">
        <v>136</v>
      </c>
      <c r="AW820" s="15" t="s">
        <v>34</v>
      </c>
      <c r="AX820" s="15" t="s">
        <v>79</v>
      </c>
      <c r="AY820" s="232" t="s">
        <v>130</v>
      </c>
    </row>
    <row r="821" spans="1:65" s="2" customFormat="1" ht="16.5" customHeight="1">
      <c r="A821" s="36"/>
      <c r="B821" s="37"/>
      <c r="C821" s="181" t="s">
        <v>1192</v>
      </c>
      <c r="D821" s="181" t="s">
        <v>132</v>
      </c>
      <c r="E821" s="182" t="s">
        <v>1193</v>
      </c>
      <c r="F821" s="183" t="s">
        <v>1194</v>
      </c>
      <c r="G821" s="184" t="s">
        <v>379</v>
      </c>
      <c r="H821" s="185">
        <v>46</v>
      </c>
      <c r="I821" s="186"/>
      <c r="J821" s="187">
        <f>ROUND(I821*H821,2)</f>
        <v>0</v>
      </c>
      <c r="K821" s="188"/>
      <c r="L821" s="41"/>
      <c r="M821" s="189" t="s">
        <v>19</v>
      </c>
      <c r="N821" s="190" t="s">
        <v>43</v>
      </c>
      <c r="O821" s="66"/>
      <c r="P821" s="191">
        <f>O821*H821</f>
        <v>0</v>
      </c>
      <c r="Q821" s="191">
        <v>0</v>
      </c>
      <c r="R821" s="191">
        <f>Q821*H821</f>
        <v>0</v>
      </c>
      <c r="S821" s="191">
        <v>2.48E-3</v>
      </c>
      <c r="T821" s="192">
        <f>S821*H821</f>
        <v>0.11408</v>
      </c>
      <c r="U821" s="36"/>
      <c r="V821" s="36"/>
      <c r="W821" s="36"/>
      <c r="X821" s="36"/>
      <c r="Y821" s="36"/>
      <c r="Z821" s="36"/>
      <c r="AA821" s="36"/>
      <c r="AB821" s="36"/>
      <c r="AC821" s="36"/>
      <c r="AD821" s="36"/>
      <c r="AE821" s="36"/>
      <c r="AR821" s="193" t="s">
        <v>136</v>
      </c>
      <c r="AT821" s="193" t="s">
        <v>132</v>
      </c>
      <c r="AU821" s="193" t="s">
        <v>81</v>
      </c>
      <c r="AY821" s="19" t="s">
        <v>130</v>
      </c>
      <c r="BE821" s="194">
        <f>IF(N821="základní",J821,0)</f>
        <v>0</v>
      </c>
      <c r="BF821" s="194">
        <f>IF(N821="snížená",J821,0)</f>
        <v>0</v>
      </c>
      <c r="BG821" s="194">
        <f>IF(N821="zákl. přenesená",J821,0)</f>
        <v>0</v>
      </c>
      <c r="BH821" s="194">
        <f>IF(N821="sníž. přenesená",J821,0)</f>
        <v>0</v>
      </c>
      <c r="BI821" s="194">
        <f>IF(N821="nulová",J821,0)</f>
        <v>0</v>
      </c>
      <c r="BJ821" s="19" t="s">
        <v>79</v>
      </c>
      <c r="BK821" s="194">
        <f>ROUND(I821*H821,2)</f>
        <v>0</v>
      </c>
      <c r="BL821" s="19" t="s">
        <v>136</v>
      </c>
      <c r="BM821" s="193" t="s">
        <v>1195</v>
      </c>
    </row>
    <row r="822" spans="1:65" s="2" customFormat="1" ht="11.25">
      <c r="A822" s="36"/>
      <c r="B822" s="37"/>
      <c r="C822" s="38"/>
      <c r="D822" s="195" t="s">
        <v>138</v>
      </c>
      <c r="E822" s="38"/>
      <c r="F822" s="196" t="s">
        <v>1196</v>
      </c>
      <c r="G822" s="38"/>
      <c r="H822" s="38"/>
      <c r="I822" s="197"/>
      <c r="J822" s="38"/>
      <c r="K822" s="38"/>
      <c r="L822" s="41"/>
      <c r="M822" s="198"/>
      <c r="N822" s="199"/>
      <c r="O822" s="66"/>
      <c r="P822" s="66"/>
      <c r="Q822" s="66"/>
      <c r="R822" s="66"/>
      <c r="S822" s="66"/>
      <c r="T822" s="67"/>
      <c r="U822" s="36"/>
      <c r="V822" s="36"/>
      <c r="W822" s="36"/>
      <c r="X822" s="36"/>
      <c r="Y822" s="36"/>
      <c r="Z822" s="36"/>
      <c r="AA822" s="36"/>
      <c r="AB822" s="36"/>
      <c r="AC822" s="36"/>
      <c r="AD822" s="36"/>
      <c r="AE822" s="36"/>
      <c r="AT822" s="19" t="s">
        <v>138</v>
      </c>
      <c r="AU822" s="19" t="s">
        <v>81</v>
      </c>
    </row>
    <row r="823" spans="1:65" s="13" customFormat="1" ht="11.25">
      <c r="B823" s="200"/>
      <c r="C823" s="201"/>
      <c r="D823" s="202" t="s">
        <v>140</v>
      </c>
      <c r="E823" s="203" t="s">
        <v>19</v>
      </c>
      <c r="F823" s="204" t="s">
        <v>627</v>
      </c>
      <c r="G823" s="201"/>
      <c r="H823" s="203" t="s">
        <v>19</v>
      </c>
      <c r="I823" s="205"/>
      <c r="J823" s="201"/>
      <c r="K823" s="201"/>
      <c r="L823" s="206"/>
      <c r="M823" s="207"/>
      <c r="N823" s="208"/>
      <c r="O823" s="208"/>
      <c r="P823" s="208"/>
      <c r="Q823" s="208"/>
      <c r="R823" s="208"/>
      <c r="S823" s="208"/>
      <c r="T823" s="209"/>
      <c r="AT823" s="210" t="s">
        <v>140</v>
      </c>
      <c r="AU823" s="210" t="s">
        <v>81</v>
      </c>
      <c r="AV823" s="13" t="s">
        <v>79</v>
      </c>
      <c r="AW823" s="13" t="s">
        <v>34</v>
      </c>
      <c r="AX823" s="13" t="s">
        <v>72</v>
      </c>
      <c r="AY823" s="210" t="s">
        <v>130</v>
      </c>
    </row>
    <row r="824" spans="1:65" s="13" customFormat="1" ht="11.25">
      <c r="B824" s="200"/>
      <c r="C824" s="201"/>
      <c r="D824" s="202" t="s">
        <v>140</v>
      </c>
      <c r="E824" s="203" t="s">
        <v>19</v>
      </c>
      <c r="F824" s="204" t="s">
        <v>1191</v>
      </c>
      <c r="G824" s="201"/>
      <c r="H824" s="203" t="s">
        <v>19</v>
      </c>
      <c r="I824" s="205"/>
      <c r="J824" s="201"/>
      <c r="K824" s="201"/>
      <c r="L824" s="206"/>
      <c r="M824" s="207"/>
      <c r="N824" s="208"/>
      <c r="O824" s="208"/>
      <c r="P824" s="208"/>
      <c r="Q824" s="208"/>
      <c r="R824" s="208"/>
      <c r="S824" s="208"/>
      <c r="T824" s="209"/>
      <c r="AT824" s="210" t="s">
        <v>140</v>
      </c>
      <c r="AU824" s="210" t="s">
        <v>81</v>
      </c>
      <c r="AV824" s="13" t="s">
        <v>79</v>
      </c>
      <c r="AW824" s="13" t="s">
        <v>34</v>
      </c>
      <c r="AX824" s="13" t="s">
        <v>72</v>
      </c>
      <c r="AY824" s="210" t="s">
        <v>130</v>
      </c>
    </row>
    <row r="825" spans="1:65" s="14" customFormat="1" ht="11.25">
      <c r="B825" s="211"/>
      <c r="C825" s="212"/>
      <c r="D825" s="202" t="s">
        <v>140</v>
      </c>
      <c r="E825" s="213" t="s">
        <v>19</v>
      </c>
      <c r="F825" s="214" t="s">
        <v>778</v>
      </c>
      <c r="G825" s="212"/>
      <c r="H825" s="215">
        <v>46</v>
      </c>
      <c r="I825" s="216"/>
      <c r="J825" s="212"/>
      <c r="K825" s="212"/>
      <c r="L825" s="217"/>
      <c r="M825" s="218"/>
      <c r="N825" s="219"/>
      <c r="O825" s="219"/>
      <c r="P825" s="219"/>
      <c r="Q825" s="219"/>
      <c r="R825" s="219"/>
      <c r="S825" s="219"/>
      <c r="T825" s="220"/>
      <c r="AT825" s="221" t="s">
        <v>140</v>
      </c>
      <c r="AU825" s="221" t="s">
        <v>81</v>
      </c>
      <c r="AV825" s="14" t="s">
        <v>81</v>
      </c>
      <c r="AW825" s="14" t="s">
        <v>34</v>
      </c>
      <c r="AX825" s="14" t="s">
        <v>72</v>
      </c>
      <c r="AY825" s="221" t="s">
        <v>130</v>
      </c>
    </row>
    <row r="826" spans="1:65" s="15" customFormat="1" ht="11.25">
      <c r="B826" s="222"/>
      <c r="C826" s="223"/>
      <c r="D826" s="202" t="s">
        <v>140</v>
      </c>
      <c r="E826" s="224" t="s">
        <v>19</v>
      </c>
      <c r="F826" s="225" t="s">
        <v>144</v>
      </c>
      <c r="G826" s="223"/>
      <c r="H826" s="226">
        <v>46</v>
      </c>
      <c r="I826" s="227"/>
      <c r="J826" s="223"/>
      <c r="K826" s="223"/>
      <c r="L826" s="228"/>
      <c r="M826" s="229"/>
      <c r="N826" s="230"/>
      <c r="O826" s="230"/>
      <c r="P826" s="230"/>
      <c r="Q826" s="230"/>
      <c r="R826" s="230"/>
      <c r="S826" s="230"/>
      <c r="T826" s="231"/>
      <c r="AT826" s="232" t="s">
        <v>140</v>
      </c>
      <c r="AU826" s="232" t="s">
        <v>81</v>
      </c>
      <c r="AV826" s="15" t="s">
        <v>136</v>
      </c>
      <c r="AW826" s="15" t="s">
        <v>34</v>
      </c>
      <c r="AX826" s="15" t="s">
        <v>79</v>
      </c>
      <c r="AY826" s="232" t="s">
        <v>130</v>
      </c>
    </row>
    <row r="827" spans="1:65" s="2" customFormat="1" ht="24.2" customHeight="1">
      <c r="A827" s="36"/>
      <c r="B827" s="37"/>
      <c r="C827" s="181" t="s">
        <v>1197</v>
      </c>
      <c r="D827" s="181" t="s">
        <v>132</v>
      </c>
      <c r="E827" s="182" t="s">
        <v>1198</v>
      </c>
      <c r="F827" s="183" t="s">
        <v>1199</v>
      </c>
      <c r="G827" s="184" t="s">
        <v>379</v>
      </c>
      <c r="H827" s="185">
        <v>0.24</v>
      </c>
      <c r="I827" s="186"/>
      <c r="J827" s="187">
        <f>ROUND(I827*H827,2)</f>
        <v>0</v>
      </c>
      <c r="K827" s="188"/>
      <c r="L827" s="41"/>
      <c r="M827" s="189" t="s">
        <v>19</v>
      </c>
      <c r="N827" s="190" t="s">
        <v>43</v>
      </c>
      <c r="O827" s="66"/>
      <c r="P827" s="191">
        <f>O827*H827</f>
        <v>0</v>
      </c>
      <c r="Q827" s="191">
        <v>3.13E-3</v>
      </c>
      <c r="R827" s="191">
        <f>Q827*H827</f>
        <v>7.5119999999999994E-4</v>
      </c>
      <c r="S827" s="191">
        <v>0.19600000000000001</v>
      </c>
      <c r="T827" s="192">
        <f>S827*H827</f>
        <v>4.7039999999999998E-2</v>
      </c>
      <c r="U827" s="36"/>
      <c r="V827" s="36"/>
      <c r="W827" s="36"/>
      <c r="X827" s="36"/>
      <c r="Y827" s="36"/>
      <c r="Z827" s="36"/>
      <c r="AA827" s="36"/>
      <c r="AB827" s="36"/>
      <c r="AC827" s="36"/>
      <c r="AD827" s="36"/>
      <c r="AE827" s="36"/>
      <c r="AR827" s="193" t="s">
        <v>136</v>
      </c>
      <c r="AT827" s="193" t="s">
        <v>132</v>
      </c>
      <c r="AU827" s="193" t="s">
        <v>81</v>
      </c>
      <c r="AY827" s="19" t="s">
        <v>130</v>
      </c>
      <c r="BE827" s="194">
        <f>IF(N827="základní",J827,0)</f>
        <v>0</v>
      </c>
      <c r="BF827" s="194">
        <f>IF(N827="snížená",J827,0)</f>
        <v>0</v>
      </c>
      <c r="BG827" s="194">
        <f>IF(N827="zákl. přenesená",J827,0)</f>
        <v>0</v>
      </c>
      <c r="BH827" s="194">
        <f>IF(N827="sníž. přenesená",J827,0)</f>
        <v>0</v>
      </c>
      <c r="BI827" s="194">
        <f>IF(N827="nulová",J827,0)</f>
        <v>0</v>
      </c>
      <c r="BJ827" s="19" t="s">
        <v>79</v>
      </c>
      <c r="BK827" s="194">
        <f>ROUND(I827*H827,2)</f>
        <v>0</v>
      </c>
      <c r="BL827" s="19" t="s">
        <v>136</v>
      </c>
      <c r="BM827" s="193" t="s">
        <v>1200</v>
      </c>
    </row>
    <row r="828" spans="1:65" s="2" customFormat="1" ht="11.25">
      <c r="A828" s="36"/>
      <c r="B828" s="37"/>
      <c r="C828" s="38"/>
      <c r="D828" s="195" t="s">
        <v>138</v>
      </c>
      <c r="E828" s="38"/>
      <c r="F828" s="196" t="s">
        <v>1201</v>
      </c>
      <c r="G828" s="38"/>
      <c r="H828" s="38"/>
      <c r="I828" s="197"/>
      <c r="J828" s="38"/>
      <c r="K828" s="38"/>
      <c r="L828" s="41"/>
      <c r="M828" s="198"/>
      <c r="N828" s="199"/>
      <c r="O828" s="66"/>
      <c r="P828" s="66"/>
      <c r="Q828" s="66"/>
      <c r="R828" s="66"/>
      <c r="S828" s="66"/>
      <c r="T828" s="67"/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T828" s="19" t="s">
        <v>138</v>
      </c>
      <c r="AU828" s="19" t="s">
        <v>81</v>
      </c>
    </row>
    <row r="829" spans="1:65" s="13" customFormat="1" ht="11.25">
      <c r="B829" s="200"/>
      <c r="C829" s="201"/>
      <c r="D829" s="202" t="s">
        <v>140</v>
      </c>
      <c r="E829" s="203" t="s">
        <v>19</v>
      </c>
      <c r="F829" s="204" t="s">
        <v>596</v>
      </c>
      <c r="G829" s="201"/>
      <c r="H829" s="203" t="s">
        <v>19</v>
      </c>
      <c r="I829" s="205"/>
      <c r="J829" s="201"/>
      <c r="K829" s="201"/>
      <c r="L829" s="206"/>
      <c r="M829" s="207"/>
      <c r="N829" s="208"/>
      <c r="O829" s="208"/>
      <c r="P829" s="208"/>
      <c r="Q829" s="208"/>
      <c r="R829" s="208"/>
      <c r="S829" s="208"/>
      <c r="T829" s="209"/>
      <c r="AT829" s="210" t="s">
        <v>140</v>
      </c>
      <c r="AU829" s="210" t="s">
        <v>81</v>
      </c>
      <c r="AV829" s="13" t="s">
        <v>79</v>
      </c>
      <c r="AW829" s="13" t="s">
        <v>34</v>
      </c>
      <c r="AX829" s="13" t="s">
        <v>72</v>
      </c>
      <c r="AY829" s="210" t="s">
        <v>130</v>
      </c>
    </row>
    <row r="830" spans="1:65" s="13" customFormat="1" ht="11.25">
      <c r="B830" s="200"/>
      <c r="C830" s="201"/>
      <c r="D830" s="202" t="s">
        <v>140</v>
      </c>
      <c r="E830" s="203" t="s">
        <v>19</v>
      </c>
      <c r="F830" s="204" t="s">
        <v>1202</v>
      </c>
      <c r="G830" s="201"/>
      <c r="H830" s="203" t="s">
        <v>19</v>
      </c>
      <c r="I830" s="205"/>
      <c r="J830" s="201"/>
      <c r="K830" s="201"/>
      <c r="L830" s="206"/>
      <c r="M830" s="207"/>
      <c r="N830" s="208"/>
      <c r="O830" s="208"/>
      <c r="P830" s="208"/>
      <c r="Q830" s="208"/>
      <c r="R830" s="208"/>
      <c r="S830" s="208"/>
      <c r="T830" s="209"/>
      <c r="AT830" s="210" t="s">
        <v>140</v>
      </c>
      <c r="AU830" s="210" t="s">
        <v>81</v>
      </c>
      <c r="AV830" s="13" t="s">
        <v>79</v>
      </c>
      <c r="AW830" s="13" t="s">
        <v>34</v>
      </c>
      <c r="AX830" s="13" t="s">
        <v>72</v>
      </c>
      <c r="AY830" s="210" t="s">
        <v>130</v>
      </c>
    </row>
    <row r="831" spans="1:65" s="14" customFormat="1" ht="11.25">
      <c r="B831" s="211"/>
      <c r="C831" s="212"/>
      <c r="D831" s="202" t="s">
        <v>140</v>
      </c>
      <c r="E831" s="213" t="s">
        <v>19</v>
      </c>
      <c r="F831" s="214" t="s">
        <v>1203</v>
      </c>
      <c r="G831" s="212"/>
      <c r="H831" s="215">
        <v>0.24</v>
      </c>
      <c r="I831" s="216"/>
      <c r="J831" s="212"/>
      <c r="K831" s="212"/>
      <c r="L831" s="217"/>
      <c r="M831" s="218"/>
      <c r="N831" s="219"/>
      <c r="O831" s="219"/>
      <c r="P831" s="219"/>
      <c r="Q831" s="219"/>
      <c r="R831" s="219"/>
      <c r="S831" s="219"/>
      <c r="T831" s="220"/>
      <c r="AT831" s="221" t="s">
        <v>140</v>
      </c>
      <c r="AU831" s="221" t="s">
        <v>81</v>
      </c>
      <c r="AV831" s="14" t="s">
        <v>81</v>
      </c>
      <c r="AW831" s="14" t="s">
        <v>34</v>
      </c>
      <c r="AX831" s="14" t="s">
        <v>72</v>
      </c>
      <c r="AY831" s="221" t="s">
        <v>130</v>
      </c>
    </row>
    <row r="832" spans="1:65" s="15" customFormat="1" ht="11.25">
      <c r="B832" s="222"/>
      <c r="C832" s="223"/>
      <c r="D832" s="202" t="s">
        <v>140</v>
      </c>
      <c r="E832" s="224" t="s">
        <v>19</v>
      </c>
      <c r="F832" s="225" t="s">
        <v>144</v>
      </c>
      <c r="G832" s="223"/>
      <c r="H832" s="226">
        <v>0.24</v>
      </c>
      <c r="I832" s="227"/>
      <c r="J832" s="223"/>
      <c r="K832" s="223"/>
      <c r="L832" s="228"/>
      <c r="M832" s="229"/>
      <c r="N832" s="230"/>
      <c r="O832" s="230"/>
      <c r="P832" s="230"/>
      <c r="Q832" s="230"/>
      <c r="R832" s="230"/>
      <c r="S832" s="230"/>
      <c r="T832" s="231"/>
      <c r="AT832" s="232" t="s">
        <v>140</v>
      </c>
      <c r="AU832" s="232" t="s">
        <v>81</v>
      </c>
      <c r="AV832" s="15" t="s">
        <v>136</v>
      </c>
      <c r="AW832" s="15" t="s">
        <v>34</v>
      </c>
      <c r="AX832" s="15" t="s">
        <v>79</v>
      </c>
      <c r="AY832" s="232" t="s">
        <v>130</v>
      </c>
    </row>
    <row r="833" spans="1:65" s="2" customFormat="1" ht="16.5" customHeight="1">
      <c r="A833" s="36"/>
      <c r="B833" s="37"/>
      <c r="C833" s="181" t="s">
        <v>1204</v>
      </c>
      <c r="D833" s="181" t="s">
        <v>132</v>
      </c>
      <c r="E833" s="182" t="s">
        <v>1205</v>
      </c>
      <c r="F833" s="183" t="s">
        <v>1206</v>
      </c>
      <c r="G833" s="184" t="s">
        <v>929</v>
      </c>
      <c r="H833" s="185">
        <v>2</v>
      </c>
      <c r="I833" s="186"/>
      <c r="J833" s="187">
        <f>ROUND(I833*H833,2)</f>
        <v>0</v>
      </c>
      <c r="K833" s="188"/>
      <c r="L833" s="41"/>
      <c r="M833" s="189" t="s">
        <v>19</v>
      </c>
      <c r="N833" s="190" t="s">
        <v>43</v>
      </c>
      <c r="O833" s="66"/>
      <c r="P833" s="191">
        <f>O833*H833</f>
        <v>0</v>
      </c>
      <c r="Q833" s="191">
        <v>0</v>
      </c>
      <c r="R833" s="191">
        <f>Q833*H833</f>
        <v>0</v>
      </c>
      <c r="S833" s="191">
        <v>0</v>
      </c>
      <c r="T833" s="192">
        <f>S833*H833</f>
        <v>0</v>
      </c>
      <c r="U833" s="36"/>
      <c r="V833" s="36"/>
      <c r="W833" s="36"/>
      <c r="X833" s="36"/>
      <c r="Y833" s="36"/>
      <c r="Z833" s="36"/>
      <c r="AA833" s="36"/>
      <c r="AB833" s="36"/>
      <c r="AC833" s="36"/>
      <c r="AD833" s="36"/>
      <c r="AE833" s="36"/>
      <c r="AR833" s="193" t="s">
        <v>136</v>
      </c>
      <c r="AT833" s="193" t="s">
        <v>132</v>
      </c>
      <c r="AU833" s="193" t="s">
        <v>81</v>
      </c>
      <c r="AY833" s="19" t="s">
        <v>130</v>
      </c>
      <c r="BE833" s="194">
        <f>IF(N833="základní",J833,0)</f>
        <v>0</v>
      </c>
      <c r="BF833" s="194">
        <f>IF(N833="snížená",J833,0)</f>
        <v>0</v>
      </c>
      <c r="BG833" s="194">
        <f>IF(N833="zákl. přenesená",J833,0)</f>
        <v>0</v>
      </c>
      <c r="BH833" s="194">
        <f>IF(N833="sníž. přenesená",J833,0)</f>
        <v>0</v>
      </c>
      <c r="BI833" s="194">
        <f>IF(N833="nulová",J833,0)</f>
        <v>0</v>
      </c>
      <c r="BJ833" s="19" t="s">
        <v>79</v>
      </c>
      <c r="BK833" s="194">
        <f>ROUND(I833*H833,2)</f>
        <v>0</v>
      </c>
      <c r="BL833" s="19" t="s">
        <v>136</v>
      </c>
      <c r="BM833" s="193" t="s">
        <v>1207</v>
      </c>
    </row>
    <row r="834" spans="1:65" s="2" customFormat="1" ht="48.75">
      <c r="A834" s="36"/>
      <c r="B834" s="37"/>
      <c r="C834" s="38"/>
      <c r="D834" s="202" t="s">
        <v>449</v>
      </c>
      <c r="E834" s="38"/>
      <c r="F834" s="255" t="s">
        <v>1208</v>
      </c>
      <c r="G834" s="38"/>
      <c r="H834" s="38"/>
      <c r="I834" s="197"/>
      <c r="J834" s="38"/>
      <c r="K834" s="38"/>
      <c r="L834" s="41"/>
      <c r="M834" s="198"/>
      <c r="N834" s="199"/>
      <c r="O834" s="66"/>
      <c r="P834" s="66"/>
      <c r="Q834" s="66"/>
      <c r="R834" s="66"/>
      <c r="S834" s="66"/>
      <c r="T834" s="67"/>
      <c r="U834" s="36"/>
      <c r="V834" s="36"/>
      <c r="W834" s="36"/>
      <c r="X834" s="36"/>
      <c r="Y834" s="36"/>
      <c r="Z834" s="36"/>
      <c r="AA834" s="36"/>
      <c r="AB834" s="36"/>
      <c r="AC834" s="36"/>
      <c r="AD834" s="36"/>
      <c r="AE834" s="36"/>
      <c r="AT834" s="19" t="s">
        <v>449</v>
      </c>
      <c r="AU834" s="19" t="s">
        <v>81</v>
      </c>
    </row>
    <row r="835" spans="1:65" s="13" customFormat="1" ht="11.25">
      <c r="B835" s="200"/>
      <c r="C835" s="201"/>
      <c r="D835" s="202" t="s">
        <v>140</v>
      </c>
      <c r="E835" s="203" t="s">
        <v>19</v>
      </c>
      <c r="F835" s="204" t="s">
        <v>627</v>
      </c>
      <c r="G835" s="201"/>
      <c r="H835" s="203" t="s">
        <v>19</v>
      </c>
      <c r="I835" s="205"/>
      <c r="J835" s="201"/>
      <c r="K835" s="201"/>
      <c r="L835" s="206"/>
      <c r="M835" s="207"/>
      <c r="N835" s="208"/>
      <c r="O835" s="208"/>
      <c r="P835" s="208"/>
      <c r="Q835" s="208"/>
      <c r="R835" s="208"/>
      <c r="S835" s="208"/>
      <c r="T835" s="209"/>
      <c r="AT835" s="210" t="s">
        <v>140</v>
      </c>
      <c r="AU835" s="210" t="s">
        <v>81</v>
      </c>
      <c r="AV835" s="13" t="s">
        <v>79</v>
      </c>
      <c r="AW835" s="13" t="s">
        <v>34</v>
      </c>
      <c r="AX835" s="13" t="s">
        <v>72</v>
      </c>
      <c r="AY835" s="210" t="s">
        <v>130</v>
      </c>
    </row>
    <row r="836" spans="1:65" s="14" customFormat="1" ht="11.25">
      <c r="B836" s="211"/>
      <c r="C836" s="212"/>
      <c r="D836" s="202" t="s">
        <v>140</v>
      </c>
      <c r="E836" s="213" t="s">
        <v>19</v>
      </c>
      <c r="F836" s="214" t="s">
        <v>81</v>
      </c>
      <c r="G836" s="212"/>
      <c r="H836" s="215">
        <v>2</v>
      </c>
      <c r="I836" s="216"/>
      <c r="J836" s="212"/>
      <c r="K836" s="212"/>
      <c r="L836" s="217"/>
      <c r="M836" s="218"/>
      <c r="N836" s="219"/>
      <c r="O836" s="219"/>
      <c r="P836" s="219"/>
      <c r="Q836" s="219"/>
      <c r="R836" s="219"/>
      <c r="S836" s="219"/>
      <c r="T836" s="220"/>
      <c r="AT836" s="221" t="s">
        <v>140</v>
      </c>
      <c r="AU836" s="221" t="s">
        <v>81</v>
      </c>
      <c r="AV836" s="14" t="s">
        <v>81</v>
      </c>
      <c r="AW836" s="14" t="s">
        <v>34</v>
      </c>
      <c r="AX836" s="14" t="s">
        <v>72</v>
      </c>
      <c r="AY836" s="221" t="s">
        <v>130</v>
      </c>
    </row>
    <row r="837" spans="1:65" s="15" customFormat="1" ht="11.25">
      <c r="B837" s="222"/>
      <c r="C837" s="223"/>
      <c r="D837" s="202" t="s">
        <v>140</v>
      </c>
      <c r="E837" s="224" t="s">
        <v>19</v>
      </c>
      <c r="F837" s="225" t="s">
        <v>144</v>
      </c>
      <c r="G837" s="223"/>
      <c r="H837" s="226">
        <v>2</v>
      </c>
      <c r="I837" s="227"/>
      <c r="J837" s="223"/>
      <c r="K837" s="223"/>
      <c r="L837" s="228"/>
      <c r="M837" s="229"/>
      <c r="N837" s="230"/>
      <c r="O837" s="230"/>
      <c r="P837" s="230"/>
      <c r="Q837" s="230"/>
      <c r="R837" s="230"/>
      <c r="S837" s="230"/>
      <c r="T837" s="231"/>
      <c r="AT837" s="232" t="s">
        <v>140</v>
      </c>
      <c r="AU837" s="232" t="s">
        <v>81</v>
      </c>
      <c r="AV837" s="15" t="s">
        <v>136</v>
      </c>
      <c r="AW837" s="15" t="s">
        <v>34</v>
      </c>
      <c r="AX837" s="15" t="s">
        <v>79</v>
      </c>
      <c r="AY837" s="232" t="s">
        <v>130</v>
      </c>
    </row>
    <row r="838" spans="1:65" s="12" customFormat="1" ht="22.9" customHeight="1">
      <c r="B838" s="165"/>
      <c r="C838" s="166"/>
      <c r="D838" s="167" t="s">
        <v>71</v>
      </c>
      <c r="E838" s="179" t="s">
        <v>1209</v>
      </c>
      <c r="F838" s="179" t="s">
        <v>1210</v>
      </c>
      <c r="G838" s="166"/>
      <c r="H838" s="166"/>
      <c r="I838" s="169"/>
      <c r="J838" s="180">
        <f>BK838</f>
        <v>0</v>
      </c>
      <c r="K838" s="166"/>
      <c r="L838" s="171"/>
      <c r="M838" s="172"/>
      <c r="N838" s="173"/>
      <c r="O838" s="173"/>
      <c r="P838" s="174">
        <f>SUM(P839:P867)</f>
        <v>0</v>
      </c>
      <c r="Q838" s="173"/>
      <c r="R838" s="174">
        <f>SUM(R839:R867)</f>
        <v>0</v>
      </c>
      <c r="S838" s="173"/>
      <c r="T838" s="175">
        <f>SUM(T839:T867)</f>
        <v>0</v>
      </c>
      <c r="AR838" s="176" t="s">
        <v>79</v>
      </c>
      <c r="AT838" s="177" t="s">
        <v>71</v>
      </c>
      <c r="AU838" s="177" t="s">
        <v>79</v>
      </c>
      <c r="AY838" s="176" t="s">
        <v>130</v>
      </c>
      <c r="BK838" s="178">
        <f>SUM(BK839:BK867)</f>
        <v>0</v>
      </c>
    </row>
    <row r="839" spans="1:65" s="2" customFormat="1" ht="16.5" customHeight="1">
      <c r="A839" s="36"/>
      <c r="B839" s="37"/>
      <c r="C839" s="181" t="s">
        <v>1211</v>
      </c>
      <c r="D839" s="181" t="s">
        <v>132</v>
      </c>
      <c r="E839" s="182" t="s">
        <v>1212</v>
      </c>
      <c r="F839" s="183" t="s">
        <v>1213</v>
      </c>
      <c r="G839" s="184" t="s">
        <v>286</v>
      </c>
      <c r="H839" s="185">
        <v>3.504</v>
      </c>
      <c r="I839" s="186"/>
      <c r="J839" s="187">
        <f>ROUND(I839*H839,2)</f>
        <v>0</v>
      </c>
      <c r="K839" s="188"/>
      <c r="L839" s="41"/>
      <c r="M839" s="189" t="s">
        <v>19</v>
      </c>
      <c r="N839" s="190" t="s">
        <v>43</v>
      </c>
      <c r="O839" s="66"/>
      <c r="P839" s="191">
        <f>O839*H839</f>
        <v>0</v>
      </c>
      <c r="Q839" s="191">
        <v>0</v>
      </c>
      <c r="R839" s="191">
        <f>Q839*H839</f>
        <v>0</v>
      </c>
      <c r="S839" s="191">
        <v>0</v>
      </c>
      <c r="T839" s="192">
        <f>S839*H839</f>
        <v>0</v>
      </c>
      <c r="U839" s="36"/>
      <c r="V839" s="36"/>
      <c r="W839" s="36"/>
      <c r="X839" s="36"/>
      <c r="Y839" s="36"/>
      <c r="Z839" s="36"/>
      <c r="AA839" s="36"/>
      <c r="AB839" s="36"/>
      <c r="AC839" s="36"/>
      <c r="AD839" s="36"/>
      <c r="AE839" s="36"/>
      <c r="AR839" s="193" t="s">
        <v>136</v>
      </c>
      <c r="AT839" s="193" t="s">
        <v>132</v>
      </c>
      <c r="AU839" s="193" t="s">
        <v>81</v>
      </c>
      <c r="AY839" s="19" t="s">
        <v>130</v>
      </c>
      <c r="BE839" s="194">
        <f>IF(N839="základní",J839,0)</f>
        <v>0</v>
      </c>
      <c r="BF839" s="194">
        <f>IF(N839="snížená",J839,0)</f>
        <v>0</v>
      </c>
      <c r="BG839" s="194">
        <f>IF(N839="zákl. přenesená",J839,0)</f>
        <v>0</v>
      </c>
      <c r="BH839" s="194">
        <f>IF(N839="sníž. přenesená",J839,0)</f>
        <v>0</v>
      </c>
      <c r="BI839" s="194">
        <f>IF(N839="nulová",J839,0)</f>
        <v>0</v>
      </c>
      <c r="BJ839" s="19" t="s">
        <v>79</v>
      </c>
      <c r="BK839" s="194">
        <f>ROUND(I839*H839,2)</f>
        <v>0</v>
      </c>
      <c r="BL839" s="19" t="s">
        <v>136</v>
      </c>
      <c r="BM839" s="193" t="s">
        <v>1214</v>
      </c>
    </row>
    <row r="840" spans="1:65" s="13" customFormat="1" ht="11.25">
      <c r="B840" s="200"/>
      <c r="C840" s="201"/>
      <c r="D840" s="202" t="s">
        <v>140</v>
      </c>
      <c r="E840" s="203" t="s">
        <v>19</v>
      </c>
      <c r="F840" s="204" t="s">
        <v>543</v>
      </c>
      <c r="G840" s="201"/>
      <c r="H840" s="203" t="s">
        <v>19</v>
      </c>
      <c r="I840" s="205"/>
      <c r="J840" s="201"/>
      <c r="K840" s="201"/>
      <c r="L840" s="206"/>
      <c r="M840" s="207"/>
      <c r="N840" s="208"/>
      <c r="O840" s="208"/>
      <c r="P840" s="208"/>
      <c r="Q840" s="208"/>
      <c r="R840" s="208"/>
      <c r="S840" s="208"/>
      <c r="T840" s="209"/>
      <c r="AT840" s="210" t="s">
        <v>140</v>
      </c>
      <c r="AU840" s="210" t="s">
        <v>81</v>
      </c>
      <c r="AV840" s="13" t="s">
        <v>79</v>
      </c>
      <c r="AW840" s="13" t="s">
        <v>34</v>
      </c>
      <c r="AX840" s="13" t="s">
        <v>72</v>
      </c>
      <c r="AY840" s="210" t="s">
        <v>130</v>
      </c>
    </row>
    <row r="841" spans="1:65" s="13" customFormat="1" ht="11.25">
      <c r="B841" s="200"/>
      <c r="C841" s="201"/>
      <c r="D841" s="202" t="s">
        <v>140</v>
      </c>
      <c r="E841" s="203" t="s">
        <v>19</v>
      </c>
      <c r="F841" s="204" t="s">
        <v>1215</v>
      </c>
      <c r="G841" s="201"/>
      <c r="H841" s="203" t="s">
        <v>19</v>
      </c>
      <c r="I841" s="205"/>
      <c r="J841" s="201"/>
      <c r="K841" s="201"/>
      <c r="L841" s="206"/>
      <c r="M841" s="207"/>
      <c r="N841" s="208"/>
      <c r="O841" s="208"/>
      <c r="P841" s="208"/>
      <c r="Q841" s="208"/>
      <c r="R841" s="208"/>
      <c r="S841" s="208"/>
      <c r="T841" s="209"/>
      <c r="AT841" s="210" t="s">
        <v>140</v>
      </c>
      <c r="AU841" s="210" t="s">
        <v>81</v>
      </c>
      <c r="AV841" s="13" t="s">
        <v>79</v>
      </c>
      <c r="AW841" s="13" t="s">
        <v>34</v>
      </c>
      <c r="AX841" s="13" t="s">
        <v>72</v>
      </c>
      <c r="AY841" s="210" t="s">
        <v>130</v>
      </c>
    </row>
    <row r="842" spans="1:65" s="14" customFormat="1" ht="11.25">
      <c r="B842" s="211"/>
      <c r="C842" s="212"/>
      <c r="D842" s="202" t="s">
        <v>140</v>
      </c>
      <c r="E842" s="213" t="s">
        <v>19</v>
      </c>
      <c r="F842" s="214" t="s">
        <v>1216</v>
      </c>
      <c r="G842" s="212"/>
      <c r="H842" s="215">
        <v>0.375</v>
      </c>
      <c r="I842" s="216"/>
      <c r="J842" s="212"/>
      <c r="K842" s="212"/>
      <c r="L842" s="217"/>
      <c r="M842" s="218"/>
      <c r="N842" s="219"/>
      <c r="O842" s="219"/>
      <c r="P842" s="219"/>
      <c r="Q842" s="219"/>
      <c r="R842" s="219"/>
      <c r="S842" s="219"/>
      <c r="T842" s="220"/>
      <c r="AT842" s="221" t="s">
        <v>140</v>
      </c>
      <c r="AU842" s="221" t="s">
        <v>81</v>
      </c>
      <c r="AV842" s="14" t="s">
        <v>81</v>
      </c>
      <c r="AW842" s="14" t="s">
        <v>34</v>
      </c>
      <c r="AX842" s="14" t="s">
        <v>72</v>
      </c>
      <c r="AY842" s="221" t="s">
        <v>130</v>
      </c>
    </row>
    <row r="843" spans="1:65" s="14" customFormat="1" ht="11.25">
      <c r="B843" s="211"/>
      <c r="C843" s="212"/>
      <c r="D843" s="202" t="s">
        <v>140</v>
      </c>
      <c r="E843" s="213" t="s">
        <v>19</v>
      </c>
      <c r="F843" s="214" t="s">
        <v>1217</v>
      </c>
      <c r="G843" s="212"/>
      <c r="H843" s="215">
        <v>1.0289999999999999</v>
      </c>
      <c r="I843" s="216"/>
      <c r="J843" s="212"/>
      <c r="K843" s="212"/>
      <c r="L843" s="217"/>
      <c r="M843" s="218"/>
      <c r="N843" s="219"/>
      <c r="O843" s="219"/>
      <c r="P843" s="219"/>
      <c r="Q843" s="219"/>
      <c r="R843" s="219"/>
      <c r="S843" s="219"/>
      <c r="T843" s="220"/>
      <c r="AT843" s="221" t="s">
        <v>140</v>
      </c>
      <c r="AU843" s="221" t="s">
        <v>81</v>
      </c>
      <c r="AV843" s="14" t="s">
        <v>81</v>
      </c>
      <c r="AW843" s="14" t="s">
        <v>34</v>
      </c>
      <c r="AX843" s="14" t="s">
        <v>72</v>
      </c>
      <c r="AY843" s="221" t="s">
        <v>130</v>
      </c>
    </row>
    <row r="844" spans="1:65" s="13" customFormat="1" ht="11.25">
      <c r="B844" s="200"/>
      <c r="C844" s="201"/>
      <c r="D844" s="202" t="s">
        <v>140</v>
      </c>
      <c r="E844" s="203" t="s">
        <v>19</v>
      </c>
      <c r="F844" s="204" t="s">
        <v>1218</v>
      </c>
      <c r="G844" s="201"/>
      <c r="H844" s="203" t="s">
        <v>19</v>
      </c>
      <c r="I844" s="205"/>
      <c r="J844" s="201"/>
      <c r="K844" s="201"/>
      <c r="L844" s="206"/>
      <c r="M844" s="207"/>
      <c r="N844" s="208"/>
      <c r="O844" s="208"/>
      <c r="P844" s="208"/>
      <c r="Q844" s="208"/>
      <c r="R844" s="208"/>
      <c r="S844" s="208"/>
      <c r="T844" s="209"/>
      <c r="AT844" s="210" t="s">
        <v>140</v>
      </c>
      <c r="AU844" s="210" t="s">
        <v>81</v>
      </c>
      <c r="AV844" s="13" t="s">
        <v>79</v>
      </c>
      <c r="AW844" s="13" t="s">
        <v>34</v>
      </c>
      <c r="AX844" s="13" t="s">
        <v>72</v>
      </c>
      <c r="AY844" s="210" t="s">
        <v>130</v>
      </c>
    </row>
    <row r="845" spans="1:65" s="14" customFormat="1" ht="11.25">
      <c r="B845" s="211"/>
      <c r="C845" s="212"/>
      <c r="D845" s="202" t="s">
        <v>140</v>
      </c>
      <c r="E845" s="213" t="s">
        <v>19</v>
      </c>
      <c r="F845" s="214" t="s">
        <v>1219</v>
      </c>
      <c r="G845" s="212"/>
      <c r="H845" s="215">
        <v>1.5</v>
      </c>
      <c r="I845" s="216"/>
      <c r="J845" s="212"/>
      <c r="K845" s="212"/>
      <c r="L845" s="217"/>
      <c r="M845" s="218"/>
      <c r="N845" s="219"/>
      <c r="O845" s="219"/>
      <c r="P845" s="219"/>
      <c r="Q845" s="219"/>
      <c r="R845" s="219"/>
      <c r="S845" s="219"/>
      <c r="T845" s="220"/>
      <c r="AT845" s="221" t="s">
        <v>140</v>
      </c>
      <c r="AU845" s="221" t="s">
        <v>81</v>
      </c>
      <c r="AV845" s="14" t="s">
        <v>81</v>
      </c>
      <c r="AW845" s="14" t="s">
        <v>34</v>
      </c>
      <c r="AX845" s="14" t="s">
        <v>72</v>
      </c>
      <c r="AY845" s="221" t="s">
        <v>130</v>
      </c>
    </row>
    <row r="846" spans="1:65" s="14" customFormat="1" ht="11.25">
      <c r="B846" s="211"/>
      <c r="C846" s="212"/>
      <c r="D846" s="202" t="s">
        <v>140</v>
      </c>
      <c r="E846" s="213" t="s">
        <v>19</v>
      </c>
      <c r="F846" s="214" t="s">
        <v>1220</v>
      </c>
      <c r="G846" s="212"/>
      <c r="H846" s="215">
        <v>0.6</v>
      </c>
      <c r="I846" s="216"/>
      <c r="J846" s="212"/>
      <c r="K846" s="212"/>
      <c r="L846" s="217"/>
      <c r="M846" s="218"/>
      <c r="N846" s="219"/>
      <c r="O846" s="219"/>
      <c r="P846" s="219"/>
      <c r="Q846" s="219"/>
      <c r="R846" s="219"/>
      <c r="S846" s="219"/>
      <c r="T846" s="220"/>
      <c r="AT846" s="221" t="s">
        <v>140</v>
      </c>
      <c r="AU846" s="221" t="s">
        <v>81</v>
      </c>
      <c r="AV846" s="14" t="s">
        <v>81</v>
      </c>
      <c r="AW846" s="14" t="s">
        <v>34</v>
      </c>
      <c r="AX846" s="14" t="s">
        <v>72</v>
      </c>
      <c r="AY846" s="221" t="s">
        <v>130</v>
      </c>
    </row>
    <row r="847" spans="1:65" s="15" customFormat="1" ht="11.25">
      <c r="B847" s="222"/>
      <c r="C847" s="223"/>
      <c r="D847" s="202" t="s">
        <v>140</v>
      </c>
      <c r="E847" s="224" t="s">
        <v>19</v>
      </c>
      <c r="F847" s="225" t="s">
        <v>144</v>
      </c>
      <c r="G847" s="223"/>
      <c r="H847" s="226">
        <v>3.504</v>
      </c>
      <c r="I847" s="227"/>
      <c r="J847" s="223"/>
      <c r="K847" s="223"/>
      <c r="L847" s="228"/>
      <c r="M847" s="229"/>
      <c r="N847" s="230"/>
      <c r="O847" s="230"/>
      <c r="P847" s="230"/>
      <c r="Q847" s="230"/>
      <c r="R847" s="230"/>
      <c r="S847" s="230"/>
      <c r="T847" s="231"/>
      <c r="AT847" s="232" t="s">
        <v>140</v>
      </c>
      <c r="AU847" s="232" t="s">
        <v>81</v>
      </c>
      <c r="AV847" s="15" t="s">
        <v>136</v>
      </c>
      <c r="AW847" s="15" t="s">
        <v>34</v>
      </c>
      <c r="AX847" s="15" t="s">
        <v>79</v>
      </c>
      <c r="AY847" s="232" t="s">
        <v>130</v>
      </c>
    </row>
    <row r="848" spans="1:65" s="2" customFormat="1" ht="24.2" customHeight="1">
      <c r="A848" s="36"/>
      <c r="B848" s="37"/>
      <c r="C848" s="181" t="s">
        <v>1221</v>
      </c>
      <c r="D848" s="181" t="s">
        <v>132</v>
      </c>
      <c r="E848" s="182" t="s">
        <v>1222</v>
      </c>
      <c r="F848" s="183" t="s">
        <v>1223</v>
      </c>
      <c r="G848" s="184" t="s">
        <v>286</v>
      </c>
      <c r="H848" s="185">
        <v>7.0039999999999996</v>
      </c>
      <c r="I848" s="186"/>
      <c r="J848" s="187">
        <f>ROUND(I848*H848,2)</f>
        <v>0</v>
      </c>
      <c r="K848" s="188"/>
      <c r="L848" s="41"/>
      <c r="M848" s="189" t="s">
        <v>19</v>
      </c>
      <c r="N848" s="190" t="s">
        <v>43</v>
      </c>
      <c r="O848" s="66"/>
      <c r="P848" s="191">
        <f>O848*H848</f>
        <v>0</v>
      </c>
      <c r="Q848" s="191">
        <v>0</v>
      </c>
      <c r="R848" s="191">
        <f>Q848*H848</f>
        <v>0</v>
      </c>
      <c r="S848" s="191">
        <v>0</v>
      </c>
      <c r="T848" s="192">
        <f>S848*H848</f>
        <v>0</v>
      </c>
      <c r="U848" s="36"/>
      <c r="V848" s="36"/>
      <c r="W848" s="36"/>
      <c r="X848" s="36"/>
      <c r="Y848" s="36"/>
      <c r="Z848" s="36"/>
      <c r="AA848" s="36"/>
      <c r="AB848" s="36"/>
      <c r="AC848" s="36"/>
      <c r="AD848" s="36"/>
      <c r="AE848" s="36"/>
      <c r="AR848" s="193" t="s">
        <v>136</v>
      </c>
      <c r="AT848" s="193" t="s">
        <v>132</v>
      </c>
      <c r="AU848" s="193" t="s">
        <v>81</v>
      </c>
      <c r="AY848" s="19" t="s">
        <v>130</v>
      </c>
      <c r="BE848" s="194">
        <f>IF(N848="základní",J848,0)</f>
        <v>0</v>
      </c>
      <c r="BF848" s="194">
        <f>IF(N848="snížená",J848,0)</f>
        <v>0</v>
      </c>
      <c r="BG848" s="194">
        <f>IF(N848="zákl. přenesená",J848,0)</f>
        <v>0</v>
      </c>
      <c r="BH848" s="194">
        <f>IF(N848="sníž. přenesená",J848,0)</f>
        <v>0</v>
      </c>
      <c r="BI848" s="194">
        <f>IF(N848="nulová",J848,0)</f>
        <v>0</v>
      </c>
      <c r="BJ848" s="19" t="s">
        <v>79</v>
      </c>
      <c r="BK848" s="194">
        <f>ROUND(I848*H848,2)</f>
        <v>0</v>
      </c>
      <c r="BL848" s="19" t="s">
        <v>136</v>
      </c>
      <c r="BM848" s="193" t="s">
        <v>1224</v>
      </c>
    </row>
    <row r="849" spans="1:65" s="2" customFormat="1" ht="11.25">
      <c r="A849" s="36"/>
      <c r="B849" s="37"/>
      <c r="C849" s="38"/>
      <c r="D849" s="195" t="s">
        <v>138</v>
      </c>
      <c r="E849" s="38"/>
      <c r="F849" s="196" t="s">
        <v>1225</v>
      </c>
      <c r="G849" s="38"/>
      <c r="H849" s="38"/>
      <c r="I849" s="197"/>
      <c r="J849" s="38"/>
      <c r="K849" s="38"/>
      <c r="L849" s="41"/>
      <c r="M849" s="198"/>
      <c r="N849" s="199"/>
      <c r="O849" s="66"/>
      <c r="P849" s="66"/>
      <c r="Q849" s="66"/>
      <c r="R849" s="66"/>
      <c r="S849" s="66"/>
      <c r="T849" s="67"/>
      <c r="U849" s="36"/>
      <c r="V849" s="36"/>
      <c r="W849" s="36"/>
      <c r="X849" s="36"/>
      <c r="Y849" s="36"/>
      <c r="Z849" s="36"/>
      <c r="AA849" s="36"/>
      <c r="AB849" s="36"/>
      <c r="AC849" s="36"/>
      <c r="AD849" s="36"/>
      <c r="AE849" s="36"/>
      <c r="AT849" s="19" t="s">
        <v>138</v>
      </c>
      <c r="AU849" s="19" t="s">
        <v>81</v>
      </c>
    </row>
    <row r="850" spans="1:65" s="13" customFormat="1" ht="11.25">
      <c r="B850" s="200"/>
      <c r="C850" s="201"/>
      <c r="D850" s="202" t="s">
        <v>140</v>
      </c>
      <c r="E850" s="203" t="s">
        <v>19</v>
      </c>
      <c r="F850" s="204" t="s">
        <v>560</v>
      </c>
      <c r="G850" s="201"/>
      <c r="H850" s="203" t="s">
        <v>19</v>
      </c>
      <c r="I850" s="205"/>
      <c r="J850" s="201"/>
      <c r="K850" s="201"/>
      <c r="L850" s="206"/>
      <c r="M850" s="207"/>
      <c r="N850" s="208"/>
      <c r="O850" s="208"/>
      <c r="P850" s="208"/>
      <c r="Q850" s="208"/>
      <c r="R850" s="208"/>
      <c r="S850" s="208"/>
      <c r="T850" s="209"/>
      <c r="AT850" s="210" t="s">
        <v>140</v>
      </c>
      <c r="AU850" s="210" t="s">
        <v>81</v>
      </c>
      <c r="AV850" s="13" t="s">
        <v>79</v>
      </c>
      <c r="AW850" s="13" t="s">
        <v>34</v>
      </c>
      <c r="AX850" s="13" t="s">
        <v>72</v>
      </c>
      <c r="AY850" s="210" t="s">
        <v>130</v>
      </c>
    </row>
    <row r="851" spans="1:65" s="14" customFormat="1" ht="11.25">
      <c r="B851" s="211"/>
      <c r="C851" s="212"/>
      <c r="D851" s="202" t="s">
        <v>140</v>
      </c>
      <c r="E851" s="213" t="s">
        <v>19</v>
      </c>
      <c r="F851" s="214" t="s">
        <v>1226</v>
      </c>
      <c r="G851" s="212"/>
      <c r="H851" s="215">
        <v>7.0039999999999996</v>
      </c>
      <c r="I851" s="216"/>
      <c r="J851" s="212"/>
      <c r="K851" s="212"/>
      <c r="L851" s="217"/>
      <c r="M851" s="218"/>
      <c r="N851" s="219"/>
      <c r="O851" s="219"/>
      <c r="P851" s="219"/>
      <c r="Q851" s="219"/>
      <c r="R851" s="219"/>
      <c r="S851" s="219"/>
      <c r="T851" s="220"/>
      <c r="AT851" s="221" t="s">
        <v>140</v>
      </c>
      <c r="AU851" s="221" t="s">
        <v>81</v>
      </c>
      <c r="AV851" s="14" t="s">
        <v>81</v>
      </c>
      <c r="AW851" s="14" t="s">
        <v>34</v>
      </c>
      <c r="AX851" s="14" t="s">
        <v>72</v>
      </c>
      <c r="AY851" s="221" t="s">
        <v>130</v>
      </c>
    </row>
    <row r="852" spans="1:65" s="15" customFormat="1" ht="11.25">
      <c r="B852" s="222"/>
      <c r="C852" s="223"/>
      <c r="D852" s="202" t="s">
        <v>140</v>
      </c>
      <c r="E852" s="224" t="s">
        <v>19</v>
      </c>
      <c r="F852" s="225" t="s">
        <v>144</v>
      </c>
      <c r="G852" s="223"/>
      <c r="H852" s="226">
        <v>7.0039999999999996</v>
      </c>
      <c r="I852" s="227"/>
      <c r="J852" s="223"/>
      <c r="K852" s="223"/>
      <c r="L852" s="228"/>
      <c r="M852" s="229"/>
      <c r="N852" s="230"/>
      <c r="O852" s="230"/>
      <c r="P852" s="230"/>
      <c r="Q852" s="230"/>
      <c r="R852" s="230"/>
      <c r="S852" s="230"/>
      <c r="T852" s="231"/>
      <c r="AT852" s="232" t="s">
        <v>140</v>
      </c>
      <c r="AU852" s="232" t="s">
        <v>81</v>
      </c>
      <c r="AV852" s="15" t="s">
        <v>136</v>
      </c>
      <c r="AW852" s="15" t="s">
        <v>34</v>
      </c>
      <c r="AX852" s="15" t="s">
        <v>79</v>
      </c>
      <c r="AY852" s="232" t="s">
        <v>130</v>
      </c>
    </row>
    <row r="853" spans="1:65" s="2" customFormat="1" ht="24.2" customHeight="1">
      <c r="A853" s="36"/>
      <c r="B853" s="37"/>
      <c r="C853" s="181" t="s">
        <v>1227</v>
      </c>
      <c r="D853" s="181" t="s">
        <v>132</v>
      </c>
      <c r="E853" s="182" t="s">
        <v>1228</v>
      </c>
      <c r="F853" s="183" t="s">
        <v>1229</v>
      </c>
      <c r="G853" s="184" t="s">
        <v>286</v>
      </c>
      <c r="H853" s="185">
        <v>7.0039999999999996</v>
      </c>
      <c r="I853" s="186"/>
      <c r="J853" s="187">
        <f>ROUND(I853*H853,2)</f>
        <v>0</v>
      </c>
      <c r="K853" s="188"/>
      <c r="L853" s="41"/>
      <c r="M853" s="189" t="s">
        <v>19</v>
      </c>
      <c r="N853" s="190" t="s">
        <v>43</v>
      </c>
      <c r="O853" s="66"/>
      <c r="P853" s="191">
        <f>O853*H853</f>
        <v>0</v>
      </c>
      <c r="Q853" s="191">
        <v>0</v>
      </c>
      <c r="R853" s="191">
        <f>Q853*H853</f>
        <v>0</v>
      </c>
      <c r="S853" s="191">
        <v>0</v>
      </c>
      <c r="T853" s="192">
        <f>S853*H853</f>
        <v>0</v>
      </c>
      <c r="U853" s="36"/>
      <c r="V853" s="36"/>
      <c r="W853" s="36"/>
      <c r="X853" s="36"/>
      <c r="Y853" s="36"/>
      <c r="Z853" s="36"/>
      <c r="AA853" s="36"/>
      <c r="AB853" s="36"/>
      <c r="AC853" s="36"/>
      <c r="AD853" s="36"/>
      <c r="AE853" s="36"/>
      <c r="AR853" s="193" t="s">
        <v>136</v>
      </c>
      <c r="AT853" s="193" t="s">
        <v>132</v>
      </c>
      <c r="AU853" s="193" t="s">
        <v>81</v>
      </c>
      <c r="AY853" s="19" t="s">
        <v>130</v>
      </c>
      <c r="BE853" s="194">
        <f>IF(N853="základní",J853,0)</f>
        <v>0</v>
      </c>
      <c r="BF853" s="194">
        <f>IF(N853="snížená",J853,0)</f>
        <v>0</v>
      </c>
      <c r="BG853" s="194">
        <f>IF(N853="zákl. přenesená",J853,0)</f>
        <v>0</v>
      </c>
      <c r="BH853" s="194">
        <f>IF(N853="sníž. přenesená",J853,0)</f>
        <v>0</v>
      </c>
      <c r="BI853" s="194">
        <f>IF(N853="nulová",J853,0)</f>
        <v>0</v>
      </c>
      <c r="BJ853" s="19" t="s">
        <v>79</v>
      </c>
      <c r="BK853" s="194">
        <f>ROUND(I853*H853,2)</f>
        <v>0</v>
      </c>
      <c r="BL853" s="19" t="s">
        <v>136</v>
      </c>
      <c r="BM853" s="193" t="s">
        <v>1230</v>
      </c>
    </row>
    <row r="854" spans="1:65" s="2" customFormat="1" ht="11.25">
      <c r="A854" s="36"/>
      <c r="B854" s="37"/>
      <c r="C854" s="38"/>
      <c r="D854" s="195" t="s">
        <v>138</v>
      </c>
      <c r="E854" s="38"/>
      <c r="F854" s="196" t="s">
        <v>1231</v>
      </c>
      <c r="G854" s="38"/>
      <c r="H854" s="38"/>
      <c r="I854" s="197"/>
      <c r="J854" s="38"/>
      <c r="K854" s="38"/>
      <c r="L854" s="41"/>
      <c r="M854" s="198"/>
      <c r="N854" s="199"/>
      <c r="O854" s="66"/>
      <c r="P854" s="66"/>
      <c r="Q854" s="66"/>
      <c r="R854" s="66"/>
      <c r="S854" s="66"/>
      <c r="T854" s="67"/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T854" s="19" t="s">
        <v>138</v>
      </c>
      <c r="AU854" s="19" t="s">
        <v>81</v>
      </c>
    </row>
    <row r="855" spans="1:65" s="13" customFormat="1" ht="11.25">
      <c r="B855" s="200"/>
      <c r="C855" s="201"/>
      <c r="D855" s="202" t="s">
        <v>140</v>
      </c>
      <c r="E855" s="203" t="s">
        <v>19</v>
      </c>
      <c r="F855" s="204" t="s">
        <v>560</v>
      </c>
      <c r="G855" s="201"/>
      <c r="H855" s="203" t="s">
        <v>19</v>
      </c>
      <c r="I855" s="205"/>
      <c r="J855" s="201"/>
      <c r="K855" s="201"/>
      <c r="L855" s="206"/>
      <c r="M855" s="207"/>
      <c r="N855" s="208"/>
      <c r="O855" s="208"/>
      <c r="P855" s="208"/>
      <c r="Q855" s="208"/>
      <c r="R855" s="208"/>
      <c r="S855" s="208"/>
      <c r="T855" s="209"/>
      <c r="AT855" s="210" t="s">
        <v>140</v>
      </c>
      <c r="AU855" s="210" t="s">
        <v>81</v>
      </c>
      <c r="AV855" s="13" t="s">
        <v>79</v>
      </c>
      <c r="AW855" s="13" t="s">
        <v>34</v>
      </c>
      <c r="AX855" s="13" t="s">
        <v>72</v>
      </c>
      <c r="AY855" s="210" t="s">
        <v>130</v>
      </c>
    </row>
    <row r="856" spans="1:65" s="14" customFormat="1" ht="11.25">
      <c r="B856" s="211"/>
      <c r="C856" s="212"/>
      <c r="D856" s="202" t="s">
        <v>140</v>
      </c>
      <c r="E856" s="213" t="s">
        <v>19</v>
      </c>
      <c r="F856" s="214" t="s">
        <v>1232</v>
      </c>
      <c r="G856" s="212"/>
      <c r="H856" s="215">
        <v>7.0039999999999996</v>
      </c>
      <c r="I856" s="216"/>
      <c r="J856" s="212"/>
      <c r="K856" s="212"/>
      <c r="L856" s="217"/>
      <c r="M856" s="218"/>
      <c r="N856" s="219"/>
      <c r="O856" s="219"/>
      <c r="P856" s="219"/>
      <c r="Q856" s="219"/>
      <c r="R856" s="219"/>
      <c r="S856" s="219"/>
      <c r="T856" s="220"/>
      <c r="AT856" s="221" t="s">
        <v>140</v>
      </c>
      <c r="AU856" s="221" t="s">
        <v>81</v>
      </c>
      <c r="AV856" s="14" t="s">
        <v>81</v>
      </c>
      <c r="AW856" s="14" t="s">
        <v>34</v>
      </c>
      <c r="AX856" s="14" t="s">
        <v>72</v>
      </c>
      <c r="AY856" s="221" t="s">
        <v>130</v>
      </c>
    </row>
    <row r="857" spans="1:65" s="15" customFormat="1" ht="11.25">
      <c r="B857" s="222"/>
      <c r="C857" s="223"/>
      <c r="D857" s="202" t="s">
        <v>140</v>
      </c>
      <c r="E857" s="224" t="s">
        <v>19</v>
      </c>
      <c r="F857" s="225" t="s">
        <v>144</v>
      </c>
      <c r="G857" s="223"/>
      <c r="H857" s="226">
        <v>7.0039999999999996</v>
      </c>
      <c r="I857" s="227"/>
      <c r="J857" s="223"/>
      <c r="K857" s="223"/>
      <c r="L857" s="228"/>
      <c r="M857" s="229"/>
      <c r="N857" s="230"/>
      <c r="O857" s="230"/>
      <c r="P857" s="230"/>
      <c r="Q857" s="230"/>
      <c r="R857" s="230"/>
      <c r="S857" s="230"/>
      <c r="T857" s="231"/>
      <c r="AT857" s="232" t="s">
        <v>140</v>
      </c>
      <c r="AU857" s="232" t="s">
        <v>81</v>
      </c>
      <c r="AV857" s="15" t="s">
        <v>136</v>
      </c>
      <c r="AW857" s="15" t="s">
        <v>34</v>
      </c>
      <c r="AX857" s="15" t="s">
        <v>79</v>
      </c>
      <c r="AY857" s="232" t="s">
        <v>130</v>
      </c>
    </row>
    <row r="858" spans="1:65" s="2" customFormat="1" ht="24.2" customHeight="1">
      <c r="A858" s="36"/>
      <c r="B858" s="37"/>
      <c r="C858" s="181" t="s">
        <v>1233</v>
      </c>
      <c r="D858" s="181" t="s">
        <v>132</v>
      </c>
      <c r="E858" s="182" t="s">
        <v>1234</v>
      </c>
      <c r="F858" s="183" t="s">
        <v>1235</v>
      </c>
      <c r="G858" s="184" t="s">
        <v>286</v>
      </c>
      <c r="H858" s="185">
        <v>3.3410000000000002</v>
      </c>
      <c r="I858" s="186"/>
      <c r="J858" s="187">
        <f>ROUND(I858*H858,2)</f>
        <v>0</v>
      </c>
      <c r="K858" s="188"/>
      <c r="L858" s="41"/>
      <c r="M858" s="189" t="s">
        <v>19</v>
      </c>
      <c r="N858" s="190" t="s">
        <v>43</v>
      </c>
      <c r="O858" s="66"/>
      <c r="P858" s="191">
        <f>O858*H858</f>
        <v>0</v>
      </c>
      <c r="Q858" s="191">
        <v>0</v>
      </c>
      <c r="R858" s="191">
        <f>Q858*H858</f>
        <v>0</v>
      </c>
      <c r="S858" s="191">
        <v>0</v>
      </c>
      <c r="T858" s="192">
        <f>S858*H858</f>
        <v>0</v>
      </c>
      <c r="U858" s="36"/>
      <c r="V858" s="36"/>
      <c r="W858" s="36"/>
      <c r="X858" s="36"/>
      <c r="Y858" s="36"/>
      <c r="Z858" s="36"/>
      <c r="AA858" s="36"/>
      <c r="AB858" s="36"/>
      <c r="AC858" s="36"/>
      <c r="AD858" s="36"/>
      <c r="AE858" s="36"/>
      <c r="AR858" s="193" t="s">
        <v>136</v>
      </c>
      <c r="AT858" s="193" t="s">
        <v>132</v>
      </c>
      <c r="AU858" s="193" t="s">
        <v>81</v>
      </c>
      <c r="AY858" s="19" t="s">
        <v>130</v>
      </c>
      <c r="BE858" s="194">
        <f>IF(N858="základní",J858,0)</f>
        <v>0</v>
      </c>
      <c r="BF858" s="194">
        <f>IF(N858="snížená",J858,0)</f>
        <v>0</v>
      </c>
      <c r="BG858" s="194">
        <f>IF(N858="zákl. přenesená",J858,0)</f>
        <v>0</v>
      </c>
      <c r="BH858" s="194">
        <f>IF(N858="sníž. přenesená",J858,0)</f>
        <v>0</v>
      </c>
      <c r="BI858" s="194">
        <f>IF(N858="nulová",J858,0)</f>
        <v>0</v>
      </c>
      <c r="BJ858" s="19" t="s">
        <v>79</v>
      </c>
      <c r="BK858" s="194">
        <f>ROUND(I858*H858,2)</f>
        <v>0</v>
      </c>
      <c r="BL858" s="19" t="s">
        <v>136</v>
      </c>
      <c r="BM858" s="193" t="s">
        <v>1236</v>
      </c>
    </row>
    <row r="859" spans="1:65" s="2" customFormat="1" ht="11.25">
      <c r="A859" s="36"/>
      <c r="B859" s="37"/>
      <c r="C859" s="38"/>
      <c r="D859" s="195" t="s">
        <v>138</v>
      </c>
      <c r="E859" s="38"/>
      <c r="F859" s="196" t="s">
        <v>1237</v>
      </c>
      <c r="G859" s="38"/>
      <c r="H859" s="38"/>
      <c r="I859" s="197"/>
      <c r="J859" s="38"/>
      <c r="K859" s="38"/>
      <c r="L859" s="41"/>
      <c r="M859" s="198"/>
      <c r="N859" s="199"/>
      <c r="O859" s="66"/>
      <c r="P859" s="66"/>
      <c r="Q859" s="66"/>
      <c r="R859" s="66"/>
      <c r="S859" s="66"/>
      <c r="T859" s="67"/>
      <c r="U859" s="36"/>
      <c r="V859" s="36"/>
      <c r="W859" s="36"/>
      <c r="X859" s="36"/>
      <c r="Y859" s="36"/>
      <c r="Z859" s="36"/>
      <c r="AA859" s="36"/>
      <c r="AB859" s="36"/>
      <c r="AC859" s="36"/>
      <c r="AD859" s="36"/>
      <c r="AE859" s="36"/>
      <c r="AT859" s="19" t="s">
        <v>138</v>
      </c>
      <c r="AU859" s="19" t="s">
        <v>81</v>
      </c>
    </row>
    <row r="860" spans="1:65" s="13" customFormat="1" ht="11.25">
      <c r="B860" s="200"/>
      <c r="C860" s="201"/>
      <c r="D860" s="202" t="s">
        <v>140</v>
      </c>
      <c r="E860" s="203" t="s">
        <v>19</v>
      </c>
      <c r="F860" s="204" t="s">
        <v>560</v>
      </c>
      <c r="G860" s="201"/>
      <c r="H860" s="203" t="s">
        <v>19</v>
      </c>
      <c r="I860" s="205"/>
      <c r="J860" s="201"/>
      <c r="K860" s="201"/>
      <c r="L860" s="206"/>
      <c r="M860" s="207"/>
      <c r="N860" s="208"/>
      <c r="O860" s="208"/>
      <c r="P860" s="208"/>
      <c r="Q860" s="208"/>
      <c r="R860" s="208"/>
      <c r="S860" s="208"/>
      <c r="T860" s="209"/>
      <c r="AT860" s="210" t="s">
        <v>140</v>
      </c>
      <c r="AU860" s="210" t="s">
        <v>81</v>
      </c>
      <c r="AV860" s="13" t="s">
        <v>79</v>
      </c>
      <c r="AW860" s="13" t="s">
        <v>34</v>
      </c>
      <c r="AX860" s="13" t="s">
        <v>72</v>
      </c>
      <c r="AY860" s="210" t="s">
        <v>130</v>
      </c>
    </row>
    <row r="861" spans="1:65" s="14" customFormat="1" ht="11.25">
      <c r="B861" s="211"/>
      <c r="C861" s="212"/>
      <c r="D861" s="202" t="s">
        <v>140</v>
      </c>
      <c r="E861" s="213" t="s">
        <v>19</v>
      </c>
      <c r="F861" s="214" t="s">
        <v>1238</v>
      </c>
      <c r="G861" s="212"/>
      <c r="H861" s="215">
        <v>3.3410000000000002</v>
      </c>
      <c r="I861" s="216"/>
      <c r="J861" s="212"/>
      <c r="K861" s="212"/>
      <c r="L861" s="217"/>
      <c r="M861" s="218"/>
      <c r="N861" s="219"/>
      <c r="O861" s="219"/>
      <c r="P861" s="219"/>
      <c r="Q861" s="219"/>
      <c r="R861" s="219"/>
      <c r="S861" s="219"/>
      <c r="T861" s="220"/>
      <c r="AT861" s="221" t="s">
        <v>140</v>
      </c>
      <c r="AU861" s="221" t="s">
        <v>81</v>
      </c>
      <c r="AV861" s="14" t="s">
        <v>81</v>
      </c>
      <c r="AW861" s="14" t="s">
        <v>34</v>
      </c>
      <c r="AX861" s="14" t="s">
        <v>72</v>
      </c>
      <c r="AY861" s="221" t="s">
        <v>130</v>
      </c>
    </row>
    <row r="862" spans="1:65" s="15" customFormat="1" ht="11.25">
      <c r="B862" s="222"/>
      <c r="C862" s="223"/>
      <c r="D862" s="202" t="s">
        <v>140</v>
      </c>
      <c r="E862" s="224" t="s">
        <v>19</v>
      </c>
      <c r="F862" s="225" t="s">
        <v>144</v>
      </c>
      <c r="G862" s="223"/>
      <c r="H862" s="226">
        <v>3.3410000000000002</v>
      </c>
      <c r="I862" s="227"/>
      <c r="J862" s="223"/>
      <c r="K862" s="223"/>
      <c r="L862" s="228"/>
      <c r="M862" s="229"/>
      <c r="N862" s="230"/>
      <c r="O862" s="230"/>
      <c r="P862" s="230"/>
      <c r="Q862" s="230"/>
      <c r="R862" s="230"/>
      <c r="S862" s="230"/>
      <c r="T862" s="231"/>
      <c r="AT862" s="232" t="s">
        <v>140</v>
      </c>
      <c r="AU862" s="232" t="s">
        <v>81</v>
      </c>
      <c r="AV862" s="15" t="s">
        <v>136</v>
      </c>
      <c r="AW862" s="15" t="s">
        <v>34</v>
      </c>
      <c r="AX862" s="15" t="s">
        <v>79</v>
      </c>
      <c r="AY862" s="232" t="s">
        <v>130</v>
      </c>
    </row>
    <row r="863" spans="1:65" s="2" customFormat="1" ht="24.2" customHeight="1">
      <c r="A863" s="36"/>
      <c r="B863" s="37"/>
      <c r="C863" s="181" t="s">
        <v>1239</v>
      </c>
      <c r="D863" s="181" t="s">
        <v>132</v>
      </c>
      <c r="E863" s="182" t="s">
        <v>1240</v>
      </c>
      <c r="F863" s="183" t="s">
        <v>1241</v>
      </c>
      <c r="G863" s="184" t="s">
        <v>286</v>
      </c>
      <c r="H863" s="185">
        <v>3.6629999999999998</v>
      </c>
      <c r="I863" s="186"/>
      <c r="J863" s="187">
        <f>ROUND(I863*H863,2)</f>
        <v>0</v>
      </c>
      <c r="K863" s="188"/>
      <c r="L863" s="41"/>
      <c r="M863" s="189" t="s">
        <v>19</v>
      </c>
      <c r="N863" s="190" t="s">
        <v>43</v>
      </c>
      <c r="O863" s="66"/>
      <c r="P863" s="191">
        <f>O863*H863</f>
        <v>0</v>
      </c>
      <c r="Q863" s="191">
        <v>0</v>
      </c>
      <c r="R863" s="191">
        <f>Q863*H863</f>
        <v>0</v>
      </c>
      <c r="S863" s="191">
        <v>0</v>
      </c>
      <c r="T863" s="192">
        <f>S863*H863</f>
        <v>0</v>
      </c>
      <c r="U863" s="36"/>
      <c r="V863" s="36"/>
      <c r="W863" s="36"/>
      <c r="X863" s="36"/>
      <c r="Y863" s="36"/>
      <c r="Z863" s="36"/>
      <c r="AA863" s="36"/>
      <c r="AB863" s="36"/>
      <c r="AC863" s="36"/>
      <c r="AD863" s="36"/>
      <c r="AE863" s="36"/>
      <c r="AR863" s="193" t="s">
        <v>136</v>
      </c>
      <c r="AT863" s="193" t="s">
        <v>132</v>
      </c>
      <c r="AU863" s="193" t="s">
        <v>81</v>
      </c>
      <c r="AY863" s="19" t="s">
        <v>130</v>
      </c>
      <c r="BE863" s="194">
        <f>IF(N863="základní",J863,0)</f>
        <v>0</v>
      </c>
      <c r="BF863" s="194">
        <f>IF(N863="snížená",J863,0)</f>
        <v>0</v>
      </c>
      <c r="BG863" s="194">
        <f>IF(N863="zákl. přenesená",J863,0)</f>
        <v>0</v>
      </c>
      <c r="BH863" s="194">
        <f>IF(N863="sníž. přenesená",J863,0)</f>
        <v>0</v>
      </c>
      <c r="BI863" s="194">
        <f>IF(N863="nulová",J863,0)</f>
        <v>0</v>
      </c>
      <c r="BJ863" s="19" t="s">
        <v>79</v>
      </c>
      <c r="BK863" s="194">
        <f>ROUND(I863*H863,2)</f>
        <v>0</v>
      </c>
      <c r="BL863" s="19" t="s">
        <v>136</v>
      </c>
      <c r="BM863" s="193" t="s">
        <v>1242</v>
      </c>
    </row>
    <row r="864" spans="1:65" s="2" customFormat="1" ht="11.25">
      <c r="A864" s="36"/>
      <c r="B864" s="37"/>
      <c r="C864" s="38"/>
      <c r="D864" s="195" t="s">
        <v>138</v>
      </c>
      <c r="E864" s="38"/>
      <c r="F864" s="196" t="s">
        <v>1243</v>
      </c>
      <c r="G864" s="38"/>
      <c r="H864" s="38"/>
      <c r="I864" s="197"/>
      <c r="J864" s="38"/>
      <c r="K864" s="38"/>
      <c r="L864" s="41"/>
      <c r="M864" s="198"/>
      <c r="N864" s="199"/>
      <c r="O864" s="66"/>
      <c r="P864" s="66"/>
      <c r="Q864" s="66"/>
      <c r="R864" s="66"/>
      <c r="S864" s="66"/>
      <c r="T864" s="67"/>
      <c r="U864" s="36"/>
      <c r="V864" s="36"/>
      <c r="W864" s="36"/>
      <c r="X864" s="36"/>
      <c r="Y864" s="36"/>
      <c r="Z864" s="36"/>
      <c r="AA864" s="36"/>
      <c r="AB864" s="36"/>
      <c r="AC864" s="36"/>
      <c r="AD864" s="36"/>
      <c r="AE864" s="36"/>
      <c r="AT864" s="19" t="s">
        <v>138</v>
      </c>
      <c r="AU864" s="19" t="s">
        <v>81</v>
      </c>
    </row>
    <row r="865" spans="1:65" s="13" customFormat="1" ht="11.25">
      <c r="B865" s="200"/>
      <c r="C865" s="201"/>
      <c r="D865" s="202" t="s">
        <v>140</v>
      </c>
      <c r="E865" s="203" t="s">
        <v>19</v>
      </c>
      <c r="F865" s="204" t="s">
        <v>560</v>
      </c>
      <c r="G865" s="201"/>
      <c r="H865" s="203" t="s">
        <v>19</v>
      </c>
      <c r="I865" s="205"/>
      <c r="J865" s="201"/>
      <c r="K865" s="201"/>
      <c r="L865" s="206"/>
      <c r="M865" s="207"/>
      <c r="N865" s="208"/>
      <c r="O865" s="208"/>
      <c r="P865" s="208"/>
      <c r="Q865" s="208"/>
      <c r="R865" s="208"/>
      <c r="S865" s="208"/>
      <c r="T865" s="209"/>
      <c r="AT865" s="210" t="s">
        <v>140</v>
      </c>
      <c r="AU865" s="210" t="s">
        <v>81</v>
      </c>
      <c r="AV865" s="13" t="s">
        <v>79</v>
      </c>
      <c r="AW865" s="13" t="s">
        <v>34</v>
      </c>
      <c r="AX865" s="13" t="s">
        <v>72</v>
      </c>
      <c r="AY865" s="210" t="s">
        <v>130</v>
      </c>
    </row>
    <row r="866" spans="1:65" s="14" customFormat="1" ht="11.25">
      <c r="B866" s="211"/>
      <c r="C866" s="212"/>
      <c r="D866" s="202" t="s">
        <v>140</v>
      </c>
      <c r="E866" s="213" t="s">
        <v>19</v>
      </c>
      <c r="F866" s="214" t="s">
        <v>1244</v>
      </c>
      <c r="G866" s="212"/>
      <c r="H866" s="215">
        <v>3.6629999999999998</v>
      </c>
      <c r="I866" s="216"/>
      <c r="J866" s="212"/>
      <c r="K866" s="212"/>
      <c r="L866" s="217"/>
      <c r="M866" s="218"/>
      <c r="N866" s="219"/>
      <c r="O866" s="219"/>
      <c r="P866" s="219"/>
      <c r="Q866" s="219"/>
      <c r="R866" s="219"/>
      <c r="S866" s="219"/>
      <c r="T866" s="220"/>
      <c r="AT866" s="221" t="s">
        <v>140</v>
      </c>
      <c r="AU866" s="221" t="s">
        <v>81</v>
      </c>
      <c r="AV866" s="14" t="s">
        <v>81</v>
      </c>
      <c r="AW866" s="14" t="s">
        <v>34</v>
      </c>
      <c r="AX866" s="14" t="s">
        <v>72</v>
      </c>
      <c r="AY866" s="221" t="s">
        <v>130</v>
      </c>
    </row>
    <row r="867" spans="1:65" s="15" customFormat="1" ht="11.25">
      <c r="B867" s="222"/>
      <c r="C867" s="223"/>
      <c r="D867" s="202" t="s">
        <v>140</v>
      </c>
      <c r="E867" s="224" t="s">
        <v>19</v>
      </c>
      <c r="F867" s="225" t="s">
        <v>144</v>
      </c>
      <c r="G867" s="223"/>
      <c r="H867" s="226">
        <v>3.6629999999999998</v>
      </c>
      <c r="I867" s="227"/>
      <c r="J867" s="223"/>
      <c r="K867" s="223"/>
      <c r="L867" s="228"/>
      <c r="M867" s="229"/>
      <c r="N867" s="230"/>
      <c r="O867" s="230"/>
      <c r="P867" s="230"/>
      <c r="Q867" s="230"/>
      <c r="R867" s="230"/>
      <c r="S867" s="230"/>
      <c r="T867" s="231"/>
      <c r="AT867" s="232" t="s">
        <v>140</v>
      </c>
      <c r="AU867" s="232" t="s">
        <v>81</v>
      </c>
      <c r="AV867" s="15" t="s">
        <v>136</v>
      </c>
      <c r="AW867" s="15" t="s">
        <v>34</v>
      </c>
      <c r="AX867" s="15" t="s">
        <v>79</v>
      </c>
      <c r="AY867" s="232" t="s">
        <v>130</v>
      </c>
    </row>
    <row r="868" spans="1:65" s="12" customFormat="1" ht="22.9" customHeight="1">
      <c r="B868" s="165"/>
      <c r="C868" s="166"/>
      <c r="D868" s="167" t="s">
        <v>71</v>
      </c>
      <c r="E868" s="179" t="s">
        <v>452</v>
      </c>
      <c r="F868" s="179" t="s">
        <v>453</v>
      </c>
      <c r="G868" s="166"/>
      <c r="H868" s="166"/>
      <c r="I868" s="169"/>
      <c r="J868" s="180">
        <f>BK868</f>
        <v>0</v>
      </c>
      <c r="K868" s="166"/>
      <c r="L868" s="171"/>
      <c r="M868" s="172"/>
      <c r="N868" s="173"/>
      <c r="O868" s="173"/>
      <c r="P868" s="174">
        <f>SUM(P869:P870)</f>
        <v>0</v>
      </c>
      <c r="Q868" s="173"/>
      <c r="R868" s="174">
        <f>SUM(R869:R870)</f>
        <v>0</v>
      </c>
      <c r="S868" s="173"/>
      <c r="T868" s="175">
        <f>SUM(T869:T870)</f>
        <v>0</v>
      </c>
      <c r="AR868" s="176" t="s">
        <v>79</v>
      </c>
      <c r="AT868" s="177" t="s">
        <v>71</v>
      </c>
      <c r="AU868" s="177" t="s">
        <v>79</v>
      </c>
      <c r="AY868" s="176" t="s">
        <v>130</v>
      </c>
      <c r="BK868" s="178">
        <f>SUM(BK869:BK870)</f>
        <v>0</v>
      </c>
    </row>
    <row r="869" spans="1:65" s="2" customFormat="1" ht="24.2" customHeight="1">
      <c r="A869" s="36"/>
      <c r="B869" s="37"/>
      <c r="C869" s="181" t="s">
        <v>1245</v>
      </c>
      <c r="D869" s="181" t="s">
        <v>132</v>
      </c>
      <c r="E869" s="182" t="s">
        <v>1246</v>
      </c>
      <c r="F869" s="183" t="s">
        <v>1247</v>
      </c>
      <c r="G869" s="184" t="s">
        <v>286</v>
      </c>
      <c r="H869" s="185">
        <v>215.17400000000001</v>
      </c>
      <c r="I869" s="186"/>
      <c r="J869" s="187">
        <f>ROUND(I869*H869,2)</f>
        <v>0</v>
      </c>
      <c r="K869" s="188"/>
      <c r="L869" s="41"/>
      <c r="M869" s="189" t="s">
        <v>19</v>
      </c>
      <c r="N869" s="190" t="s">
        <v>43</v>
      </c>
      <c r="O869" s="66"/>
      <c r="P869" s="191">
        <f>O869*H869</f>
        <v>0</v>
      </c>
      <c r="Q869" s="191">
        <v>0</v>
      </c>
      <c r="R869" s="191">
        <f>Q869*H869</f>
        <v>0</v>
      </c>
      <c r="S869" s="191">
        <v>0</v>
      </c>
      <c r="T869" s="192">
        <f>S869*H869</f>
        <v>0</v>
      </c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R869" s="193" t="s">
        <v>136</v>
      </c>
      <c r="AT869" s="193" t="s">
        <v>132</v>
      </c>
      <c r="AU869" s="193" t="s">
        <v>81</v>
      </c>
      <c r="AY869" s="19" t="s">
        <v>130</v>
      </c>
      <c r="BE869" s="194">
        <f>IF(N869="základní",J869,0)</f>
        <v>0</v>
      </c>
      <c r="BF869" s="194">
        <f>IF(N869="snížená",J869,0)</f>
        <v>0</v>
      </c>
      <c r="BG869" s="194">
        <f>IF(N869="zákl. přenesená",J869,0)</f>
        <v>0</v>
      </c>
      <c r="BH869" s="194">
        <f>IF(N869="sníž. přenesená",J869,0)</f>
        <v>0</v>
      </c>
      <c r="BI869" s="194">
        <f>IF(N869="nulová",J869,0)</f>
        <v>0</v>
      </c>
      <c r="BJ869" s="19" t="s">
        <v>79</v>
      </c>
      <c r="BK869" s="194">
        <f>ROUND(I869*H869,2)</f>
        <v>0</v>
      </c>
      <c r="BL869" s="19" t="s">
        <v>136</v>
      </c>
      <c r="BM869" s="193" t="s">
        <v>1248</v>
      </c>
    </row>
    <row r="870" spans="1:65" s="2" customFormat="1" ht="11.25">
      <c r="A870" s="36"/>
      <c r="B870" s="37"/>
      <c r="C870" s="38"/>
      <c r="D870" s="195" t="s">
        <v>138</v>
      </c>
      <c r="E870" s="38"/>
      <c r="F870" s="196" t="s">
        <v>1249</v>
      </c>
      <c r="G870" s="38"/>
      <c r="H870" s="38"/>
      <c r="I870" s="197"/>
      <c r="J870" s="38"/>
      <c r="K870" s="38"/>
      <c r="L870" s="41"/>
      <c r="M870" s="198"/>
      <c r="N870" s="199"/>
      <c r="O870" s="66"/>
      <c r="P870" s="66"/>
      <c r="Q870" s="66"/>
      <c r="R870" s="66"/>
      <c r="S870" s="66"/>
      <c r="T870" s="67"/>
      <c r="U870" s="36"/>
      <c r="V870" s="36"/>
      <c r="W870" s="36"/>
      <c r="X870" s="36"/>
      <c r="Y870" s="36"/>
      <c r="Z870" s="36"/>
      <c r="AA870" s="36"/>
      <c r="AB870" s="36"/>
      <c r="AC870" s="36"/>
      <c r="AD870" s="36"/>
      <c r="AE870" s="36"/>
      <c r="AT870" s="19" t="s">
        <v>138</v>
      </c>
      <c r="AU870" s="19" t="s">
        <v>81</v>
      </c>
    </row>
    <row r="871" spans="1:65" s="12" customFormat="1" ht="25.9" customHeight="1">
      <c r="B871" s="165"/>
      <c r="C871" s="166"/>
      <c r="D871" s="167" t="s">
        <v>71</v>
      </c>
      <c r="E871" s="168" t="s">
        <v>1250</v>
      </c>
      <c r="F871" s="168" t="s">
        <v>1251</v>
      </c>
      <c r="G871" s="166"/>
      <c r="H871" s="166"/>
      <c r="I871" s="169"/>
      <c r="J871" s="170">
        <f>BK871</f>
        <v>0</v>
      </c>
      <c r="K871" s="166"/>
      <c r="L871" s="171"/>
      <c r="M871" s="172"/>
      <c r="N871" s="173"/>
      <c r="O871" s="173"/>
      <c r="P871" s="174">
        <f>P872+P878+P891</f>
        <v>0</v>
      </c>
      <c r="Q871" s="173"/>
      <c r="R871" s="174">
        <f>R872+R878+R891</f>
        <v>0.14235269999999997</v>
      </c>
      <c r="S871" s="173"/>
      <c r="T871" s="175">
        <f>T872+T878+T891</f>
        <v>0</v>
      </c>
      <c r="AR871" s="176" t="s">
        <v>81</v>
      </c>
      <c r="AT871" s="177" t="s">
        <v>71</v>
      </c>
      <c r="AU871" s="177" t="s">
        <v>72</v>
      </c>
      <c r="AY871" s="176" t="s">
        <v>130</v>
      </c>
      <c r="BK871" s="178">
        <f>BK872+BK878+BK891</f>
        <v>0</v>
      </c>
    </row>
    <row r="872" spans="1:65" s="12" customFormat="1" ht="22.9" customHeight="1">
      <c r="B872" s="165"/>
      <c r="C872" s="166"/>
      <c r="D872" s="167" t="s">
        <v>71</v>
      </c>
      <c r="E872" s="179" t="s">
        <v>1252</v>
      </c>
      <c r="F872" s="179" t="s">
        <v>1253</v>
      </c>
      <c r="G872" s="166"/>
      <c r="H872" s="166"/>
      <c r="I872" s="169"/>
      <c r="J872" s="180">
        <f>BK872</f>
        <v>0</v>
      </c>
      <c r="K872" s="166"/>
      <c r="L872" s="171"/>
      <c r="M872" s="172"/>
      <c r="N872" s="173"/>
      <c r="O872" s="173"/>
      <c r="P872" s="174">
        <f>SUM(P873:P877)</f>
        <v>0</v>
      </c>
      <c r="Q872" s="173"/>
      <c r="R872" s="174">
        <f>SUM(R873:R877)</f>
        <v>0</v>
      </c>
      <c r="S872" s="173"/>
      <c r="T872" s="175">
        <f>SUM(T873:T877)</f>
        <v>0</v>
      </c>
      <c r="AR872" s="176" t="s">
        <v>81</v>
      </c>
      <c r="AT872" s="177" t="s">
        <v>71</v>
      </c>
      <c r="AU872" s="177" t="s">
        <v>79</v>
      </c>
      <c r="AY872" s="176" t="s">
        <v>130</v>
      </c>
      <c r="BK872" s="178">
        <f>SUM(BK873:BK877)</f>
        <v>0</v>
      </c>
    </row>
    <row r="873" spans="1:65" s="2" customFormat="1" ht="16.5" customHeight="1">
      <c r="A873" s="36"/>
      <c r="B873" s="37"/>
      <c r="C873" s="181" t="s">
        <v>1254</v>
      </c>
      <c r="D873" s="181" t="s">
        <v>132</v>
      </c>
      <c r="E873" s="182" t="s">
        <v>1255</v>
      </c>
      <c r="F873" s="183" t="s">
        <v>1256</v>
      </c>
      <c r="G873" s="184" t="s">
        <v>540</v>
      </c>
      <c r="H873" s="185">
        <v>2</v>
      </c>
      <c r="I873" s="186"/>
      <c r="J873" s="187">
        <f>ROUND(I873*H873,2)</f>
        <v>0</v>
      </c>
      <c r="K873" s="188"/>
      <c r="L873" s="41"/>
      <c r="M873" s="189" t="s">
        <v>19</v>
      </c>
      <c r="N873" s="190" t="s">
        <v>43</v>
      </c>
      <c r="O873" s="66"/>
      <c r="P873" s="191">
        <f>O873*H873</f>
        <v>0</v>
      </c>
      <c r="Q873" s="191">
        <v>0</v>
      </c>
      <c r="R873" s="191">
        <f>Q873*H873</f>
        <v>0</v>
      </c>
      <c r="S873" s="191">
        <v>0</v>
      </c>
      <c r="T873" s="192">
        <f>S873*H873</f>
        <v>0</v>
      </c>
      <c r="U873" s="36"/>
      <c r="V873" s="36"/>
      <c r="W873" s="36"/>
      <c r="X873" s="36"/>
      <c r="Y873" s="36"/>
      <c r="Z873" s="36"/>
      <c r="AA873" s="36"/>
      <c r="AB873" s="36"/>
      <c r="AC873" s="36"/>
      <c r="AD873" s="36"/>
      <c r="AE873" s="36"/>
      <c r="AR873" s="193" t="s">
        <v>274</v>
      </c>
      <c r="AT873" s="193" t="s">
        <v>132</v>
      </c>
      <c r="AU873" s="193" t="s">
        <v>81</v>
      </c>
      <c r="AY873" s="19" t="s">
        <v>130</v>
      </c>
      <c r="BE873" s="194">
        <f>IF(N873="základní",J873,0)</f>
        <v>0</v>
      </c>
      <c r="BF873" s="194">
        <f>IF(N873="snížená",J873,0)</f>
        <v>0</v>
      </c>
      <c r="BG873" s="194">
        <f>IF(N873="zákl. přenesená",J873,0)</f>
        <v>0</v>
      </c>
      <c r="BH873" s="194">
        <f>IF(N873="sníž. přenesená",J873,0)</f>
        <v>0</v>
      </c>
      <c r="BI873" s="194">
        <f>IF(N873="nulová",J873,0)</f>
        <v>0</v>
      </c>
      <c r="BJ873" s="19" t="s">
        <v>79</v>
      </c>
      <c r="BK873" s="194">
        <f>ROUND(I873*H873,2)</f>
        <v>0</v>
      </c>
      <c r="BL873" s="19" t="s">
        <v>274</v>
      </c>
      <c r="BM873" s="193" t="s">
        <v>1257</v>
      </c>
    </row>
    <row r="874" spans="1:65" s="2" customFormat="1" ht="29.25">
      <c r="A874" s="36"/>
      <c r="B874" s="37"/>
      <c r="C874" s="38"/>
      <c r="D874" s="202" t="s">
        <v>449</v>
      </c>
      <c r="E874" s="38"/>
      <c r="F874" s="255" t="s">
        <v>1258</v>
      </c>
      <c r="G874" s="38"/>
      <c r="H874" s="38"/>
      <c r="I874" s="197"/>
      <c r="J874" s="38"/>
      <c r="K874" s="38"/>
      <c r="L874" s="41"/>
      <c r="M874" s="198"/>
      <c r="N874" s="199"/>
      <c r="O874" s="66"/>
      <c r="P874" s="66"/>
      <c r="Q874" s="66"/>
      <c r="R874" s="66"/>
      <c r="S874" s="66"/>
      <c r="T874" s="67"/>
      <c r="U874" s="36"/>
      <c r="V874" s="36"/>
      <c r="W874" s="36"/>
      <c r="X874" s="36"/>
      <c r="Y874" s="36"/>
      <c r="Z874" s="36"/>
      <c r="AA874" s="36"/>
      <c r="AB874" s="36"/>
      <c r="AC874" s="36"/>
      <c r="AD874" s="36"/>
      <c r="AE874" s="36"/>
      <c r="AT874" s="19" t="s">
        <v>449</v>
      </c>
      <c r="AU874" s="19" t="s">
        <v>81</v>
      </c>
    </row>
    <row r="875" spans="1:65" s="13" customFormat="1" ht="11.25">
      <c r="B875" s="200"/>
      <c r="C875" s="201"/>
      <c r="D875" s="202" t="s">
        <v>140</v>
      </c>
      <c r="E875" s="203" t="s">
        <v>19</v>
      </c>
      <c r="F875" s="204" t="s">
        <v>596</v>
      </c>
      <c r="G875" s="201"/>
      <c r="H875" s="203" t="s">
        <v>19</v>
      </c>
      <c r="I875" s="205"/>
      <c r="J875" s="201"/>
      <c r="K875" s="201"/>
      <c r="L875" s="206"/>
      <c r="M875" s="207"/>
      <c r="N875" s="208"/>
      <c r="O875" s="208"/>
      <c r="P875" s="208"/>
      <c r="Q875" s="208"/>
      <c r="R875" s="208"/>
      <c r="S875" s="208"/>
      <c r="T875" s="209"/>
      <c r="AT875" s="210" t="s">
        <v>140</v>
      </c>
      <c r="AU875" s="210" t="s">
        <v>81</v>
      </c>
      <c r="AV875" s="13" t="s">
        <v>79</v>
      </c>
      <c r="AW875" s="13" t="s">
        <v>34</v>
      </c>
      <c r="AX875" s="13" t="s">
        <v>72</v>
      </c>
      <c r="AY875" s="210" t="s">
        <v>130</v>
      </c>
    </row>
    <row r="876" spans="1:65" s="14" customFormat="1" ht="11.25">
      <c r="B876" s="211"/>
      <c r="C876" s="212"/>
      <c r="D876" s="202" t="s">
        <v>140</v>
      </c>
      <c r="E876" s="213" t="s">
        <v>19</v>
      </c>
      <c r="F876" s="214" t="s">
        <v>81</v>
      </c>
      <c r="G876" s="212"/>
      <c r="H876" s="215">
        <v>2</v>
      </c>
      <c r="I876" s="216"/>
      <c r="J876" s="212"/>
      <c r="K876" s="212"/>
      <c r="L876" s="217"/>
      <c r="M876" s="218"/>
      <c r="N876" s="219"/>
      <c r="O876" s="219"/>
      <c r="P876" s="219"/>
      <c r="Q876" s="219"/>
      <c r="R876" s="219"/>
      <c r="S876" s="219"/>
      <c r="T876" s="220"/>
      <c r="AT876" s="221" t="s">
        <v>140</v>
      </c>
      <c r="AU876" s="221" t="s">
        <v>81</v>
      </c>
      <c r="AV876" s="14" t="s">
        <v>81</v>
      </c>
      <c r="AW876" s="14" t="s">
        <v>34</v>
      </c>
      <c r="AX876" s="14" t="s">
        <v>72</v>
      </c>
      <c r="AY876" s="221" t="s">
        <v>130</v>
      </c>
    </row>
    <row r="877" spans="1:65" s="15" customFormat="1" ht="11.25">
      <c r="B877" s="222"/>
      <c r="C877" s="223"/>
      <c r="D877" s="202" t="s">
        <v>140</v>
      </c>
      <c r="E877" s="224" t="s">
        <v>19</v>
      </c>
      <c r="F877" s="225" t="s">
        <v>144</v>
      </c>
      <c r="G877" s="223"/>
      <c r="H877" s="226">
        <v>2</v>
      </c>
      <c r="I877" s="227"/>
      <c r="J877" s="223"/>
      <c r="K877" s="223"/>
      <c r="L877" s="228"/>
      <c r="M877" s="229"/>
      <c r="N877" s="230"/>
      <c r="O877" s="230"/>
      <c r="P877" s="230"/>
      <c r="Q877" s="230"/>
      <c r="R877" s="230"/>
      <c r="S877" s="230"/>
      <c r="T877" s="231"/>
      <c r="AT877" s="232" t="s">
        <v>140</v>
      </c>
      <c r="AU877" s="232" t="s">
        <v>81</v>
      </c>
      <c r="AV877" s="15" t="s">
        <v>136</v>
      </c>
      <c r="AW877" s="15" t="s">
        <v>34</v>
      </c>
      <c r="AX877" s="15" t="s">
        <v>79</v>
      </c>
      <c r="AY877" s="232" t="s">
        <v>130</v>
      </c>
    </row>
    <row r="878" spans="1:65" s="12" customFormat="1" ht="22.9" customHeight="1">
      <c r="B878" s="165"/>
      <c r="C878" s="166"/>
      <c r="D878" s="167" t="s">
        <v>71</v>
      </c>
      <c r="E878" s="179" t="s">
        <v>1259</v>
      </c>
      <c r="F878" s="179" t="s">
        <v>1260</v>
      </c>
      <c r="G878" s="166"/>
      <c r="H878" s="166"/>
      <c r="I878" s="169"/>
      <c r="J878" s="180">
        <f>BK878</f>
        <v>0</v>
      </c>
      <c r="K878" s="166"/>
      <c r="L878" s="171"/>
      <c r="M878" s="172"/>
      <c r="N878" s="173"/>
      <c r="O878" s="173"/>
      <c r="P878" s="174">
        <f>SUM(P879:P890)</f>
        <v>0</v>
      </c>
      <c r="Q878" s="173"/>
      <c r="R878" s="174">
        <f>SUM(R879:R890)</f>
        <v>0.14021699999999998</v>
      </c>
      <c r="S878" s="173"/>
      <c r="T878" s="175">
        <f>SUM(T879:T890)</f>
        <v>0</v>
      </c>
      <c r="AR878" s="176" t="s">
        <v>81</v>
      </c>
      <c r="AT878" s="177" t="s">
        <v>71</v>
      </c>
      <c r="AU878" s="177" t="s">
        <v>79</v>
      </c>
      <c r="AY878" s="176" t="s">
        <v>130</v>
      </c>
      <c r="BK878" s="178">
        <f>SUM(BK879:BK890)</f>
        <v>0</v>
      </c>
    </row>
    <row r="879" spans="1:65" s="2" customFormat="1" ht="16.5" customHeight="1">
      <c r="A879" s="36"/>
      <c r="B879" s="37"/>
      <c r="C879" s="181" t="s">
        <v>1261</v>
      </c>
      <c r="D879" s="181" t="s">
        <v>132</v>
      </c>
      <c r="E879" s="182" t="s">
        <v>1262</v>
      </c>
      <c r="F879" s="183" t="s">
        <v>1263</v>
      </c>
      <c r="G879" s="184" t="s">
        <v>325</v>
      </c>
      <c r="H879" s="185">
        <v>133.54</v>
      </c>
      <c r="I879" s="186"/>
      <c r="J879" s="187">
        <f>ROUND(I879*H879,2)</f>
        <v>0</v>
      </c>
      <c r="K879" s="188"/>
      <c r="L879" s="41"/>
      <c r="M879" s="189" t="s">
        <v>19</v>
      </c>
      <c r="N879" s="190" t="s">
        <v>43</v>
      </c>
      <c r="O879" s="66"/>
      <c r="P879" s="191">
        <f>O879*H879</f>
        <v>0</v>
      </c>
      <c r="Q879" s="191">
        <v>5.0000000000000002E-5</v>
      </c>
      <c r="R879" s="191">
        <f>Q879*H879</f>
        <v>6.6769999999999998E-3</v>
      </c>
      <c r="S879" s="191">
        <v>0</v>
      </c>
      <c r="T879" s="192">
        <f>S879*H879</f>
        <v>0</v>
      </c>
      <c r="U879" s="36"/>
      <c r="V879" s="36"/>
      <c r="W879" s="36"/>
      <c r="X879" s="36"/>
      <c r="Y879" s="36"/>
      <c r="Z879" s="36"/>
      <c r="AA879" s="36"/>
      <c r="AB879" s="36"/>
      <c r="AC879" s="36"/>
      <c r="AD879" s="36"/>
      <c r="AE879" s="36"/>
      <c r="AR879" s="193" t="s">
        <v>274</v>
      </c>
      <c r="AT879" s="193" t="s">
        <v>132</v>
      </c>
      <c r="AU879" s="193" t="s">
        <v>81</v>
      </c>
      <c r="AY879" s="19" t="s">
        <v>130</v>
      </c>
      <c r="BE879" s="194">
        <f>IF(N879="základní",J879,0)</f>
        <v>0</v>
      </c>
      <c r="BF879" s="194">
        <f>IF(N879="snížená",J879,0)</f>
        <v>0</v>
      </c>
      <c r="BG879" s="194">
        <f>IF(N879="zákl. přenesená",J879,0)</f>
        <v>0</v>
      </c>
      <c r="BH879" s="194">
        <f>IF(N879="sníž. přenesená",J879,0)</f>
        <v>0</v>
      </c>
      <c r="BI879" s="194">
        <f>IF(N879="nulová",J879,0)</f>
        <v>0</v>
      </c>
      <c r="BJ879" s="19" t="s">
        <v>79</v>
      </c>
      <c r="BK879" s="194">
        <f>ROUND(I879*H879,2)</f>
        <v>0</v>
      </c>
      <c r="BL879" s="19" t="s">
        <v>274</v>
      </c>
      <c r="BM879" s="193" t="s">
        <v>1264</v>
      </c>
    </row>
    <row r="880" spans="1:65" s="2" customFormat="1" ht="11.25">
      <c r="A880" s="36"/>
      <c r="B880" s="37"/>
      <c r="C880" s="38"/>
      <c r="D880" s="195" t="s">
        <v>138</v>
      </c>
      <c r="E880" s="38"/>
      <c r="F880" s="196" t="s">
        <v>1265</v>
      </c>
      <c r="G880" s="38"/>
      <c r="H880" s="38"/>
      <c r="I880" s="197"/>
      <c r="J880" s="38"/>
      <c r="K880" s="38"/>
      <c r="L880" s="41"/>
      <c r="M880" s="198"/>
      <c r="N880" s="199"/>
      <c r="O880" s="66"/>
      <c r="P880" s="66"/>
      <c r="Q880" s="66"/>
      <c r="R880" s="66"/>
      <c r="S880" s="66"/>
      <c r="T880" s="67"/>
      <c r="U880" s="36"/>
      <c r="V880" s="36"/>
      <c r="W880" s="36"/>
      <c r="X880" s="36"/>
      <c r="Y880" s="36"/>
      <c r="Z880" s="36"/>
      <c r="AA880" s="36"/>
      <c r="AB880" s="36"/>
      <c r="AC880" s="36"/>
      <c r="AD880" s="36"/>
      <c r="AE880" s="36"/>
      <c r="AT880" s="19" t="s">
        <v>138</v>
      </c>
      <c r="AU880" s="19" t="s">
        <v>81</v>
      </c>
    </row>
    <row r="881" spans="1:65" s="13" customFormat="1" ht="11.25">
      <c r="B881" s="200"/>
      <c r="C881" s="201"/>
      <c r="D881" s="202" t="s">
        <v>140</v>
      </c>
      <c r="E881" s="203" t="s">
        <v>19</v>
      </c>
      <c r="F881" s="204" t="s">
        <v>1266</v>
      </c>
      <c r="G881" s="201"/>
      <c r="H881" s="203" t="s">
        <v>19</v>
      </c>
      <c r="I881" s="205"/>
      <c r="J881" s="201"/>
      <c r="K881" s="201"/>
      <c r="L881" s="206"/>
      <c r="M881" s="207"/>
      <c r="N881" s="208"/>
      <c r="O881" s="208"/>
      <c r="P881" s="208"/>
      <c r="Q881" s="208"/>
      <c r="R881" s="208"/>
      <c r="S881" s="208"/>
      <c r="T881" s="209"/>
      <c r="AT881" s="210" t="s">
        <v>140</v>
      </c>
      <c r="AU881" s="210" t="s">
        <v>81</v>
      </c>
      <c r="AV881" s="13" t="s">
        <v>79</v>
      </c>
      <c r="AW881" s="13" t="s">
        <v>34</v>
      </c>
      <c r="AX881" s="13" t="s">
        <v>72</v>
      </c>
      <c r="AY881" s="210" t="s">
        <v>130</v>
      </c>
    </row>
    <row r="882" spans="1:65" s="13" customFormat="1" ht="11.25">
      <c r="B882" s="200"/>
      <c r="C882" s="201"/>
      <c r="D882" s="202" t="s">
        <v>140</v>
      </c>
      <c r="E882" s="203" t="s">
        <v>19</v>
      </c>
      <c r="F882" s="204" t="s">
        <v>1267</v>
      </c>
      <c r="G882" s="201"/>
      <c r="H882" s="203" t="s">
        <v>19</v>
      </c>
      <c r="I882" s="205"/>
      <c r="J882" s="201"/>
      <c r="K882" s="201"/>
      <c r="L882" s="206"/>
      <c r="M882" s="207"/>
      <c r="N882" s="208"/>
      <c r="O882" s="208"/>
      <c r="P882" s="208"/>
      <c r="Q882" s="208"/>
      <c r="R882" s="208"/>
      <c r="S882" s="208"/>
      <c r="T882" s="209"/>
      <c r="AT882" s="210" t="s">
        <v>140</v>
      </c>
      <c r="AU882" s="210" t="s">
        <v>81</v>
      </c>
      <c r="AV882" s="13" t="s">
        <v>79</v>
      </c>
      <c r="AW882" s="13" t="s">
        <v>34</v>
      </c>
      <c r="AX882" s="13" t="s">
        <v>72</v>
      </c>
      <c r="AY882" s="210" t="s">
        <v>130</v>
      </c>
    </row>
    <row r="883" spans="1:65" s="14" customFormat="1" ht="11.25">
      <c r="B883" s="211"/>
      <c r="C883" s="212"/>
      <c r="D883" s="202" t="s">
        <v>140</v>
      </c>
      <c r="E883" s="213" t="s">
        <v>19</v>
      </c>
      <c r="F883" s="214" t="s">
        <v>1268</v>
      </c>
      <c r="G883" s="212"/>
      <c r="H883" s="215">
        <v>133.54</v>
      </c>
      <c r="I883" s="216"/>
      <c r="J883" s="212"/>
      <c r="K883" s="212"/>
      <c r="L883" s="217"/>
      <c r="M883" s="218"/>
      <c r="N883" s="219"/>
      <c r="O883" s="219"/>
      <c r="P883" s="219"/>
      <c r="Q883" s="219"/>
      <c r="R883" s="219"/>
      <c r="S883" s="219"/>
      <c r="T883" s="220"/>
      <c r="AT883" s="221" t="s">
        <v>140</v>
      </c>
      <c r="AU883" s="221" t="s">
        <v>81</v>
      </c>
      <c r="AV883" s="14" t="s">
        <v>81</v>
      </c>
      <c r="AW883" s="14" t="s">
        <v>34</v>
      </c>
      <c r="AX883" s="14" t="s">
        <v>72</v>
      </c>
      <c r="AY883" s="221" t="s">
        <v>130</v>
      </c>
    </row>
    <row r="884" spans="1:65" s="15" customFormat="1" ht="11.25">
      <c r="B884" s="222"/>
      <c r="C884" s="223"/>
      <c r="D884" s="202" t="s">
        <v>140</v>
      </c>
      <c r="E884" s="224" t="s">
        <v>19</v>
      </c>
      <c r="F884" s="225" t="s">
        <v>144</v>
      </c>
      <c r="G884" s="223"/>
      <c r="H884" s="226">
        <v>133.54</v>
      </c>
      <c r="I884" s="227"/>
      <c r="J884" s="223"/>
      <c r="K884" s="223"/>
      <c r="L884" s="228"/>
      <c r="M884" s="229"/>
      <c r="N884" s="230"/>
      <c r="O884" s="230"/>
      <c r="P884" s="230"/>
      <c r="Q884" s="230"/>
      <c r="R884" s="230"/>
      <c r="S884" s="230"/>
      <c r="T884" s="231"/>
      <c r="AT884" s="232" t="s">
        <v>140</v>
      </c>
      <c r="AU884" s="232" t="s">
        <v>81</v>
      </c>
      <c r="AV884" s="15" t="s">
        <v>136</v>
      </c>
      <c r="AW884" s="15" t="s">
        <v>34</v>
      </c>
      <c r="AX884" s="15" t="s">
        <v>79</v>
      </c>
      <c r="AY884" s="232" t="s">
        <v>130</v>
      </c>
    </row>
    <row r="885" spans="1:65" s="2" customFormat="1" ht="24.2" customHeight="1">
      <c r="A885" s="36"/>
      <c r="B885" s="37"/>
      <c r="C885" s="244" t="s">
        <v>1269</v>
      </c>
      <c r="D885" s="244" t="s">
        <v>322</v>
      </c>
      <c r="E885" s="245" t="s">
        <v>1270</v>
      </c>
      <c r="F885" s="246" t="s">
        <v>1271</v>
      </c>
      <c r="G885" s="247" t="s">
        <v>325</v>
      </c>
      <c r="H885" s="248">
        <v>133.54</v>
      </c>
      <c r="I885" s="249"/>
      <c r="J885" s="250">
        <f>ROUND(I885*H885,2)</f>
        <v>0</v>
      </c>
      <c r="K885" s="251"/>
      <c r="L885" s="252"/>
      <c r="M885" s="253" t="s">
        <v>19</v>
      </c>
      <c r="N885" s="254" t="s">
        <v>43</v>
      </c>
      <c r="O885" s="66"/>
      <c r="P885" s="191">
        <f>O885*H885</f>
        <v>0</v>
      </c>
      <c r="Q885" s="191">
        <v>1E-3</v>
      </c>
      <c r="R885" s="191">
        <f>Q885*H885</f>
        <v>0.13353999999999999</v>
      </c>
      <c r="S885" s="191">
        <v>0</v>
      </c>
      <c r="T885" s="192">
        <f>S885*H885</f>
        <v>0</v>
      </c>
      <c r="U885" s="36"/>
      <c r="V885" s="36"/>
      <c r="W885" s="36"/>
      <c r="X885" s="36"/>
      <c r="Y885" s="36"/>
      <c r="Z885" s="36"/>
      <c r="AA885" s="36"/>
      <c r="AB885" s="36"/>
      <c r="AC885" s="36"/>
      <c r="AD885" s="36"/>
      <c r="AE885" s="36"/>
      <c r="AR885" s="193" t="s">
        <v>392</v>
      </c>
      <c r="AT885" s="193" t="s">
        <v>322</v>
      </c>
      <c r="AU885" s="193" t="s">
        <v>81</v>
      </c>
      <c r="AY885" s="19" t="s">
        <v>130</v>
      </c>
      <c r="BE885" s="194">
        <f>IF(N885="základní",J885,0)</f>
        <v>0</v>
      </c>
      <c r="BF885" s="194">
        <f>IF(N885="snížená",J885,0)</f>
        <v>0</v>
      </c>
      <c r="BG885" s="194">
        <f>IF(N885="zákl. přenesená",J885,0)</f>
        <v>0</v>
      </c>
      <c r="BH885" s="194">
        <f>IF(N885="sníž. přenesená",J885,0)</f>
        <v>0</v>
      </c>
      <c r="BI885" s="194">
        <f>IF(N885="nulová",J885,0)</f>
        <v>0</v>
      </c>
      <c r="BJ885" s="19" t="s">
        <v>79</v>
      </c>
      <c r="BK885" s="194">
        <f>ROUND(I885*H885,2)</f>
        <v>0</v>
      </c>
      <c r="BL885" s="19" t="s">
        <v>274</v>
      </c>
      <c r="BM885" s="193" t="s">
        <v>1272</v>
      </c>
    </row>
    <row r="886" spans="1:65" s="13" customFormat="1" ht="11.25">
      <c r="B886" s="200"/>
      <c r="C886" s="201"/>
      <c r="D886" s="202" t="s">
        <v>140</v>
      </c>
      <c r="E886" s="203" t="s">
        <v>19</v>
      </c>
      <c r="F886" s="204" t="s">
        <v>1273</v>
      </c>
      <c r="G886" s="201"/>
      <c r="H886" s="203" t="s">
        <v>19</v>
      </c>
      <c r="I886" s="205"/>
      <c r="J886" s="201"/>
      <c r="K886" s="201"/>
      <c r="L886" s="206"/>
      <c r="M886" s="207"/>
      <c r="N886" s="208"/>
      <c r="O886" s="208"/>
      <c r="P886" s="208"/>
      <c r="Q886" s="208"/>
      <c r="R886" s="208"/>
      <c r="S886" s="208"/>
      <c r="T886" s="209"/>
      <c r="AT886" s="210" t="s">
        <v>140</v>
      </c>
      <c r="AU886" s="210" t="s">
        <v>81</v>
      </c>
      <c r="AV886" s="13" t="s">
        <v>79</v>
      </c>
      <c r="AW886" s="13" t="s">
        <v>34</v>
      </c>
      <c r="AX886" s="13" t="s">
        <v>72</v>
      </c>
      <c r="AY886" s="210" t="s">
        <v>130</v>
      </c>
    </row>
    <row r="887" spans="1:65" s="13" customFormat="1" ht="11.25">
      <c r="B887" s="200"/>
      <c r="C887" s="201"/>
      <c r="D887" s="202" t="s">
        <v>140</v>
      </c>
      <c r="E887" s="203" t="s">
        <v>19</v>
      </c>
      <c r="F887" s="204" t="s">
        <v>1274</v>
      </c>
      <c r="G887" s="201"/>
      <c r="H887" s="203" t="s">
        <v>19</v>
      </c>
      <c r="I887" s="205"/>
      <c r="J887" s="201"/>
      <c r="K887" s="201"/>
      <c r="L887" s="206"/>
      <c r="M887" s="207"/>
      <c r="N887" s="208"/>
      <c r="O887" s="208"/>
      <c r="P887" s="208"/>
      <c r="Q887" s="208"/>
      <c r="R887" s="208"/>
      <c r="S887" s="208"/>
      <c r="T887" s="209"/>
      <c r="AT887" s="210" t="s">
        <v>140</v>
      </c>
      <c r="AU887" s="210" t="s">
        <v>81</v>
      </c>
      <c r="AV887" s="13" t="s">
        <v>79</v>
      </c>
      <c r="AW887" s="13" t="s">
        <v>34</v>
      </c>
      <c r="AX887" s="13" t="s">
        <v>72</v>
      </c>
      <c r="AY887" s="210" t="s">
        <v>130</v>
      </c>
    </row>
    <row r="888" spans="1:65" s="13" customFormat="1" ht="11.25">
      <c r="B888" s="200"/>
      <c r="C888" s="201"/>
      <c r="D888" s="202" t="s">
        <v>140</v>
      </c>
      <c r="E888" s="203" t="s">
        <v>19</v>
      </c>
      <c r="F888" s="204" t="s">
        <v>1275</v>
      </c>
      <c r="G888" s="201"/>
      <c r="H888" s="203" t="s">
        <v>19</v>
      </c>
      <c r="I888" s="205"/>
      <c r="J888" s="201"/>
      <c r="K888" s="201"/>
      <c r="L888" s="206"/>
      <c r="M888" s="207"/>
      <c r="N888" s="208"/>
      <c r="O888" s="208"/>
      <c r="P888" s="208"/>
      <c r="Q888" s="208"/>
      <c r="R888" s="208"/>
      <c r="S888" s="208"/>
      <c r="T888" s="209"/>
      <c r="AT888" s="210" t="s">
        <v>140</v>
      </c>
      <c r="AU888" s="210" t="s">
        <v>81</v>
      </c>
      <c r="AV888" s="13" t="s">
        <v>79</v>
      </c>
      <c r="AW888" s="13" t="s">
        <v>34</v>
      </c>
      <c r="AX888" s="13" t="s">
        <v>72</v>
      </c>
      <c r="AY888" s="210" t="s">
        <v>130</v>
      </c>
    </row>
    <row r="889" spans="1:65" s="14" customFormat="1" ht="11.25">
      <c r="B889" s="211"/>
      <c r="C889" s="212"/>
      <c r="D889" s="202" t="s">
        <v>140</v>
      </c>
      <c r="E889" s="213" t="s">
        <v>19</v>
      </c>
      <c r="F889" s="214" t="s">
        <v>1276</v>
      </c>
      <c r="G889" s="212"/>
      <c r="H889" s="215">
        <v>133.54</v>
      </c>
      <c r="I889" s="216"/>
      <c r="J889" s="212"/>
      <c r="K889" s="212"/>
      <c r="L889" s="217"/>
      <c r="M889" s="218"/>
      <c r="N889" s="219"/>
      <c r="O889" s="219"/>
      <c r="P889" s="219"/>
      <c r="Q889" s="219"/>
      <c r="R889" s="219"/>
      <c r="S889" s="219"/>
      <c r="T889" s="220"/>
      <c r="AT889" s="221" t="s">
        <v>140</v>
      </c>
      <c r="AU889" s="221" t="s">
        <v>81</v>
      </c>
      <c r="AV889" s="14" t="s">
        <v>81</v>
      </c>
      <c r="AW889" s="14" t="s">
        <v>34</v>
      </c>
      <c r="AX889" s="14" t="s">
        <v>72</v>
      </c>
      <c r="AY889" s="221" t="s">
        <v>130</v>
      </c>
    </row>
    <row r="890" spans="1:65" s="15" customFormat="1" ht="11.25">
      <c r="B890" s="222"/>
      <c r="C890" s="223"/>
      <c r="D890" s="202" t="s">
        <v>140</v>
      </c>
      <c r="E890" s="224" t="s">
        <v>19</v>
      </c>
      <c r="F890" s="225" t="s">
        <v>144</v>
      </c>
      <c r="G890" s="223"/>
      <c r="H890" s="226">
        <v>133.54</v>
      </c>
      <c r="I890" s="227"/>
      <c r="J890" s="223"/>
      <c r="K890" s="223"/>
      <c r="L890" s="228"/>
      <c r="M890" s="229"/>
      <c r="N890" s="230"/>
      <c r="O890" s="230"/>
      <c r="P890" s="230"/>
      <c r="Q890" s="230"/>
      <c r="R890" s="230"/>
      <c r="S890" s="230"/>
      <c r="T890" s="231"/>
      <c r="AT890" s="232" t="s">
        <v>140</v>
      </c>
      <c r="AU890" s="232" t="s">
        <v>81</v>
      </c>
      <c r="AV890" s="15" t="s">
        <v>136</v>
      </c>
      <c r="AW890" s="15" t="s">
        <v>34</v>
      </c>
      <c r="AX890" s="15" t="s">
        <v>79</v>
      </c>
      <c r="AY890" s="232" t="s">
        <v>130</v>
      </c>
    </row>
    <row r="891" spans="1:65" s="12" customFormat="1" ht="22.9" customHeight="1">
      <c r="B891" s="165"/>
      <c r="C891" s="166"/>
      <c r="D891" s="167" t="s">
        <v>71</v>
      </c>
      <c r="E891" s="179" t="s">
        <v>1277</v>
      </c>
      <c r="F891" s="179" t="s">
        <v>1278</v>
      </c>
      <c r="G891" s="166"/>
      <c r="H891" s="166"/>
      <c r="I891" s="169"/>
      <c r="J891" s="180">
        <f>BK891</f>
        <v>0</v>
      </c>
      <c r="K891" s="166"/>
      <c r="L891" s="171"/>
      <c r="M891" s="172"/>
      <c r="N891" s="173"/>
      <c r="O891" s="173"/>
      <c r="P891" s="174">
        <f>SUM(P892:P901)</f>
        <v>0</v>
      </c>
      <c r="Q891" s="173"/>
      <c r="R891" s="174">
        <f>SUM(R892:R901)</f>
        <v>2.1356999999999999E-3</v>
      </c>
      <c r="S891" s="173"/>
      <c r="T891" s="175">
        <f>SUM(T892:T901)</f>
        <v>0</v>
      </c>
      <c r="AR891" s="176" t="s">
        <v>81</v>
      </c>
      <c r="AT891" s="177" t="s">
        <v>71</v>
      </c>
      <c r="AU891" s="177" t="s">
        <v>79</v>
      </c>
      <c r="AY891" s="176" t="s">
        <v>130</v>
      </c>
      <c r="BK891" s="178">
        <f>SUM(BK892:BK901)</f>
        <v>0</v>
      </c>
    </row>
    <row r="892" spans="1:65" s="2" customFormat="1" ht="21.75" customHeight="1">
      <c r="A892" s="36"/>
      <c r="B892" s="37"/>
      <c r="C892" s="181" t="s">
        <v>1279</v>
      </c>
      <c r="D892" s="181" t="s">
        <v>132</v>
      </c>
      <c r="E892" s="182" t="s">
        <v>1280</v>
      </c>
      <c r="F892" s="183" t="s">
        <v>1281</v>
      </c>
      <c r="G892" s="184" t="s">
        <v>154</v>
      </c>
      <c r="H892" s="185">
        <v>1.335</v>
      </c>
      <c r="I892" s="186"/>
      <c r="J892" s="187">
        <f>ROUND(I892*H892,2)</f>
        <v>0</v>
      </c>
      <c r="K892" s="188"/>
      <c r="L892" s="41"/>
      <c r="M892" s="189" t="s">
        <v>19</v>
      </c>
      <c r="N892" s="190" t="s">
        <v>43</v>
      </c>
      <c r="O892" s="66"/>
      <c r="P892" s="191">
        <f>O892*H892</f>
        <v>0</v>
      </c>
      <c r="Q892" s="191">
        <v>8.1999999999999998E-4</v>
      </c>
      <c r="R892" s="191">
        <f>Q892*H892</f>
        <v>1.0946999999999999E-3</v>
      </c>
      <c r="S892" s="191">
        <v>0</v>
      </c>
      <c r="T892" s="192">
        <f>S892*H892</f>
        <v>0</v>
      </c>
      <c r="U892" s="36"/>
      <c r="V892" s="36"/>
      <c r="W892" s="36"/>
      <c r="X892" s="36"/>
      <c r="Y892" s="36"/>
      <c r="Z892" s="36"/>
      <c r="AA892" s="36"/>
      <c r="AB892" s="36"/>
      <c r="AC892" s="36"/>
      <c r="AD892" s="36"/>
      <c r="AE892" s="36"/>
      <c r="AR892" s="193" t="s">
        <v>274</v>
      </c>
      <c r="AT892" s="193" t="s">
        <v>132</v>
      </c>
      <c r="AU892" s="193" t="s">
        <v>81</v>
      </c>
      <c r="AY892" s="19" t="s">
        <v>130</v>
      </c>
      <c r="BE892" s="194">
        <f>IF(N892="základní",J892,0)</f>
        <v>0</v>
      </c>
      <c r="BF892" s="194">
        <f>IF(N892="snížená",J892,0)</f>
        <v>0</v>
      </c>
      <c r="BG892" s="194">
        <f>IF(N892="zákl. přenesená",J892,0)</f>
        <v>0</v>
      </c>
      <c r="BH892" s="194">
        <f>IF(N892="sníž. přenesená",J892,0)</f>
        <v>0</v>
      </c>
      <c r="BI892" s="194">
        <f>IF(N892="nulová",J892,0)</f>
        <v>0</v>
      </c>
      <c r="BJ892" s="19" t="s">
        <v>79</v>
      </c>
      <c r="BK892" s="194">
        <f>ROUND(I892*H892,2)</f>
        <v>0</v>
      </c>
      <c r="BL892" s="19" t="s">
        <v>274</v>
      </c>
      <c r="BM892" s="193" t="s">
        <v>1282</v>
      </c>
    </row>
    <row r="893" spans="1:65" s="2" customFormat="1" ht="11.25">
      <c r="A893" s="36"/>
      <c r="B893" s="37"/>
      <c r="C893" s="38"/>
      <c r="D893" s="195" t="s">
        <v>138</v>
      </c>
      <c r="E893" s="38"/>
      <c r="F893" s="196" t="s">
        <v>1283</v>
      </c>
      <c r="G893" s="38"/>
      <c r="H893" s="38"/>
      <c r="I893" s="197"/>
      <c r="J893" s="38"/>
      <c r="K893" s="38"/>
      <c r="L893" s="41"/>
      <c r="M893" s="198"/>
      <c r="N893" s="199"/>
      <c r="O893" s="66"/>
      <c r="P893" s="66"/>
      <c r="Q893" s="66"/>
      <c r="R893" s="66"/>
      <c r="S893" s="66"/>
      <c r="T893" s="67"/>
      <c r="U893" s="36"/>
      <c r="V893" s="36"/>
      <c r="W893" s="36"/>
      <c r="X893" s="36"/>
      <c r="Y893" s="36"/>
      <c r="Z893" s="36"/>
      <c r="AA893" s="36"/>
      <c r="AB893" s="36"/>
      <c r="AC893" s="36"/>
      <c r="AD893" s="36"/>
      <c r="AE893" s="36"/>
      <c r="AT893" s="19" t="s">
        <v>138</v>
      </c>
      <c r="AU893" s="19" t="s">
        <v>81</v>
      </c>
    </row>
    <row r="894" spans="1:65" s="13" customFormat="1" ht="11.25">
      <c r="B894" s="200"/>
      <c r="C894" s="201"/>
      <c r="D894" s="202" t="s">
        <v>140</v>
      </c>
      <c r="E894" s="203" t="s">
        <v>19</v>
      </c>
      <c r="F894" s="204" t="s">
        <v>1266</v>
      </c>
      <c r="G894" s="201"/>
      <c r="H894" s="203" t="s">
        <v>19</v>
      </c>
      <c r="I894" s="205"/>
      <c r="J894" s="201"/>
      <c r="K894" s="201"/>
      <c r="L894" s="206"/>
      <c r="M894" s="207"/>
      <c r="N894" s="208"/>
      <c r="O894" s="208"/>
      <c r="P894" s="208"/>
      <c r="Q894" s="208"/>
      <c r="R894" s="208"/>
      <c r="S894" s="208"/>
      <c r="T894" s="209"/>
      <c r="AT894" s="210" t="s">
        <v>140</v>
      </c>
      <c r="AU894" s="210" t="s">
        <v>81</v>
      </c>
      <c r="AV894" s="13" t="s">
        <v>79</v>
      </c>
      <c r="AW894" s="13" t="s">
        <v>34</v>
      </c>
      <c r="AX894" s="13" t="s">
        <v>72</v>
      </c>
      <c r="AY894" s="210" t="s">
        <v>130</v>
      </c>
    </row>
    <row r="895" spans="1:65" s="13" customFormat="1" ht="11.25">
      <c r="B895" s="200"/>
      <c r="C895" s="201"/>
      <c r="D895" s="202" t="s">
        <v>140</v>
      </c>
      <c r="E895" s="203" t="s">
        <v>19</v>
      </c>
      <c r="F895" s="204" t="s">
        <v>1284</v>
      </c>
      <c r="G895" s="201"/>
      <c r="H895" s="203" t="s">
        <v>19</v>
      </c>
      <c r="I895" s="205"/>
      <c r="J895" s="201"/>
      <c r="K895" s="201"/>
      <c r="L895" s="206"/>
      <c r="M895" s="207"/>
      <c r="N895" s="208"/>
      <c r="O895" s="208"/>
      <c r="P895" s="208"/>
      <c r="Q895" s="208"/>
      <c r="R895" s="208"/>
      <c r="S895" s="208"/>
      <c r="T895" s="209"/>
      <c r="AT895" s="210" t="s">
        <v>140</v>
      </c>
      <c r="AU895" s="210" t="s">
        <v>81</v>
      </c>
      <c r="AV895" s="13" t="s">
        <v>79</v>
      </c>
      <c r="AW895" s="13" t="s">
        <v>34</v>
      </c>
      <c r="AX895" s="13" t="s">
        <v>72</v>
      </c>
      <c r="AY895" s="210" t="s">
        <v>130</v>
      </c>
    </row>
    <row r="896" spans="1:65" s="14" customFormat="1" ht="11.25">
      <c r="B896" s="211"/>
      <c r="C896" s="212"/>
      <c r="D896" s="202" t="s">
        <v>140</v>
      </c>
      <c r="E896" s="213" t="s">
        <v>19</v>
      </c>
      <c r="F896" s="214" t="s">
        <v>1285</v>
      </c>
      <c r="G896" s="212"/>
      <c r="H896" s="215">
        <v>1.335</v>
      </c>
      <c r="I896" s="216"/>
      <c r="J896" s="212"/>
      <c r="K896" s="212"/>
      <c r="L896" s="217"/>
      <c r="M896" s="218"/>
      <c r="N896" s="219"/>
      <c r="O896" s="219"/>
      <c r="P896" s="219"/>
      <c r="Q896" s="219"/>
      <c r="R896" s="219"/>
      <c r="S896" s="219"/>
      <c r="T896" s="220"/>
      <c r="AT896" s="221" t="s">
        <v>140</v>
      </c>
      <c r="AU896" s="221" t="s">
        <v>81</v>
      </c>
      <c r="AV896" s="14" t="s">
        <v>81</v>
      </c>
      <c r="AW896" s="14" t="s">
        <v>34</v>
      </c>
      <c r="AX896" s="14" t="s">
        <v>72</v>
      </c>
      <c r="AY896" s="221" t="s">
        <v>130</v>
      </c>
    </row>
    <row r="897" spans="1:65" s="15" customFormat="1" ht="11.25">
      <c r="B897" s="222"/>
      <c r="C897" s="223"/>
      <c r="D897" s="202" t="s">
        <v>140</v>
      </c>
      <c r="E897" s="224" t="s">
        <v>19</v>
      </c>
      <c r="F897" s="225" t="s">
        <v>144</v>
      </c>
      <c r="G897" s="223"/>
      <c r="H897" s="226">
        <v>1.335</v>
      </c>
      <c r="I897" s="227"/>
      <c r="J897" s="223"/>
      <c r="K897" s="223"/>
      <c r="L897" s="228"/>
      <c r="M897" s="229"/>
      <c r="N897" s="230"/>
      <c r="O897" s="230"/>
      <c r="P897" s="230"/>
      <c r="Q897" s="230"/>
      <c r="R897" s="230"/>
      <c r="S897" s="230"/>
      <c r="T897" s="231"/>
      <c r="AT897" s="232" t="s">
        <v>140</v>
      </c>
      <c r="AU897" s="232" t="s">
        <v>81</v>
      </c>
      <c r="AV897" s="15" t="s">
        <v>136</v>
      </c>
      <c r="AW897" s="15" t="s">
        <v>34</v>
      </c>
      <c r="AX897" s="15" t="s">
        <v>79</v>
      </c>
      <c r="AY897" s="232" t="s">
        <v>130</v>
      </c>
    </row>
    <row r="898" spans="1:65" s="2" customFormat="1" ht="16.5" customHeight="1">
      <c r="A898" s="36"/>
      <c r="B898" s="37"/>
      <c r="C898" s="244" t="s">
        <v>1286</v>
      </c>
      <c r="D898" s="244" t="s">
        <v>322</v>
      </c>
      <c r="E898" s="245" t="s">
        <v>1287</v>
      </c>
      <c r="F898" s="246" t="s">
        <v>1288</v>
      </c>
      <c r="G898" s="247" t="s">
        <v>325</v>
      </c>
      <c r="H898" s="248">
        <v>1.0409999999999999</v>
      </c>
      <c r="I898" s="249"/>
      <c r="J898" s="250">
        <f>ROUND(I898*H898,2)</f>
        <v>0</v>
      </c>
      <c r="K898" s="251"/>
      <c r="L898" s="252"/>
      <c r="M898" s="253" t="s">
        <v>19</v>
      </c>
      <c r="N898" s="254" t="s">
        <v>43</v>
      </c>
      <c r="O898" s="66"/>
      <c r="P898" s="191">
        <f>O898*H898</f>
        <v>0</v>
      </c>
      <c r="Q898" s="191">
        <v>1E-3</v>
      </c>
      <c r="R898" s="191">
        <f>Q898*H898</f>
        <v>1.041E-3</v>
      </c>
      <c r="S898" s="191">
        <v>0</v>
      </c>
      <c r="T898" s="192">
        <f>S898*H898</f>
        <v>0</v>
      </c>
      <c r="U898" s="36"/>
      <c r="V898" s="36"/>
      <c r="W898" s="36"/>
      <c r="X898" s="36"/>
      <c r="Y898" s="36"/>
      <c r="Z898" s="36"/>
      <c r="AA898" s="36"/>
      <c r="AB898" s="36"/>
      <c r="AC898" s="36"/>
      <c r="AD898" s="36"/>
      <c r="AE898" s="36"/>
      <c r="AR898" s="193" t="s">
        <v>392</v>
      </c>
      <c r="AT898" s="193" t="s">
        <v>322</v>
      </c>
      <c r="AU898" s="193" t="s">
        <v>81</v>
      </c>
      <c r="AY898" s="19" t="s">
        <v>130</v>
      </c>
      <c r="BE898" s="194">
        <f>IF(N898="základní",J898,0)</f>
        <v>0</v>
      </c>
      <c r="BF898" s="194">
        <f>IF(N898="snížená",J898,0)</f>
        <v>0</v>
      </c>
      <c r="BG898" s="194">
        <f>IF(N898="zákl. přenesená",J898,0)</f>
        <v>0</v>
      </c>
      <c r="BH898" s="194">
        <f>IF(N898="sníž. přenesená",J898,0)</f>
        <v>0</v>
      </c>
      <c r="BI898" s="194">
        <f>IF(N898="nulová",J898,0)</f>
        <v>0</v>
      </c>
      <c r="BJ898" s="19" t="s">
        <v>79</v>
      </c>
      <c r="BK898" s="194">
        <f>ROUND(I898*H898,2)</f>
        <v>0</v>
      </c>
      <c r="BL898" s="19" t="s">
        <v>274</v>
      </c>
      <c r="BM898" s="193" t="s">
        <v>1289</v>
      </c>
    </row>
    <row r="899" spans="1:65" s="13" customFormat="1" ht="11.25">
      <c r="B899" s="200"/>
      <c r="C899" s="201"/>
      <c r="D899" s="202" t="s">
        <v>140</v>
      </c>
      <c r="E899" s="203" t="s">
        <v>19</v>
      </c>
      <c r="F899" s="204" t="s">
        <v>1290</v>
      </c>
      <c r="G899" s="201"/>
      <c r="H899" s="203" t="s">
        <v>19</v>
      </c>
      <c r="I899" s="205"/>
      <c r="J899" s="201"/>
      <c r="K899" s="201"/>
      <c r="L899" s="206"/>
      <c r="M899" s="207"/>
      <c r="N899" s="208"/>
      <c r="O899" s="208"/>
      <c r="P899" s="208"/>
      <c r="Q899" s="208"/>
      <c r="R899" s="208"/>
      <c r="S899" s="208"/>
      <c r="T899" s="209"/>
      <c r="AT899" s="210" t="s">
        <v>140</v>
      </c>
      <c r="AU899" s="210" t="s">
        <v>81</v>
      </c>
      <c r="AV899" s="13" t="s">
        <v>79</v>
      </c>
      <c r="AW899" s="13" t="s">
        <v>34</v>
      </c>
      <c r="AX899" s="13" t="s">
        <v>72</v>
      </c>
      <c r="AY899" s="210" t="s">
        <v>130</v>
      </c>
    </row>
    <row r="900" spans="1:65" s="14" customFormat="1" ht="11.25">
      <c r="B900" s="211"/>
      <c r="C900" s="212"/>
      <c r="D900" s="202" t="s">
        <v>140</v>
      </c>
      <c r="E900" s="213" t="s">
        <v>19</v>
      </c>
      <c r="F900" s="214" t="s">
        <v>1291</v>
      </c>
      <c r="G900" s="212"/>
      <c r="H900" s="215">
        <v>1.0409999999999999</v>
      </c>
      <c r="I900" s="216"/>
      <c r="J900" s="212"/>
      <c r="K900" s="212"/>
      <c r="L900" s="217"/>
      <c r="M900" s="218"/>
      <c r="N900" s="219"/>
      <c r="O900" s="219"/>
      <c r="P900" s="219"/>
      <c r="Q900" s="219"/>
      <c r="R900" s="219"/>
      <c r="S900" s="219"/>
      <c r="T900" s="220"/>
      <c r="AT900" s="221" t="s">
        <v>140</v>
      </c>
      <c r="AU900" s="221" t="s">
        <v>81</v>
      </c>
      <c r="AV900" s="14" t="s">
        <v>81</v>
      </c>
      <c r="AW900" s="14" t="s">
        <v>34</v>
      </c>
      <c r="AX900" s="14" t="s">
        <v>72</v>
      </c>
      <c r="AY900" s="221" t="s">
        <v>130</v>
      </c>
    </row>
    <row r="901" spans="1:65" s="15" customFormat="1" ht="11.25">
      <c r="B901" s="222"/>
      <c r="C901" s="223"/>
      <c r="D901" s="202" t="s">
        <v>140</v>
      </c>
      <c r="E901" s="224" t="s">
        <v>19</v>
      </c>
      <c r="F901" s="225" t="s">
        <v>144</v>
      </c>
      <c r="G901" s="223"/>
      <c r="H901" s="226">
        <v>1.0409999999999999</v>
      </c>
      <c r="I901" s="227"/>
      <c r="J901" s="223"/>
      <c r="K901" s="223"/>
      <c r="L901" s="228"/>
      <c r="M901" s="260"/>
      <c r="N901" s="261"/>
      <c r="O901" s="261"/>
      <c r="P901" s="261"/>
      <c r="Q901" s="261"/>
      <c r="R901" s="261"/>
      <c r="S901" s="261"/>
      <c r="T901" s="262"/>
      <c r="AT901" s="232" t="s">
        <v>140</v>
      </c>
      <c r="AU901" s="232" t="s">
        <v>81</v>
      </c>
      <c r="AV901" s="15" t="s">
        <v>136</v>
      </c>
      <c r="AW901" s="15" t="s">
        <v>34</v>
      </c>
      <c r="AX901" s="15" t="s">
        <v>79</v>
      </c>
      <c r="AY901" s="232" t="s">
        <v>130</v>
      </c>
    </row>
    <row r="902" spans="1:65" s="2" customFormat="1" ht="6.95" customHeight="1">
      <c r="A902" s="36"/>
      <c r="B902" s="49"/>
      <c r="C902" s="50"/>
      <c r="D902" s="50"/>
      <c r="E902" s="50"/>
      <c r="F902" s="50"/>
      <c r="G902" s="50"/>
      <c r="H902" s="50"/>
      <c r="I902" s="50"/>
      <c r="J902" s="50"/>
      <c r="K902" s="50"/>
      <c r="L902" s="41"/>
      <c r="M902" s="36"/>
      <c r="O902" s="36"/>
      <c r="P902" s="36"/>
      <c r="Q902" s="36"/>
      <c r="R902" s="36"/>
      <c r="S902" s="36"/>
      <c r="T902" s="36"/>
      <c r="U902" s="36"/>
      <c r="V902" s="36"/>
      <c r="W902" s="36"/>
      <c r="X902" s="36"/>
      <c r="Y902" s="36"/>
      <c r="Z902" s="36"/>
      <c r="AA902" s="36"/>
      <c r="AB902" s="36"/>
      <c r="AC902" s="36"/>
      <c r="AD902" s="36"/>
      <c r="AE902" s="36"/>
    </row>
  </sheetData>
  <sheetProtection algorithmName="SHA-512" hashValue="szGbBm/mLjsrRKk3DK9x0YT/X+cGzC+YaM+gi5sjHWm1sjTPnitsASg4Fd/yz1FTDAZA7WD7lDC8GzkhW+CVTw==" saltValue="fVdtf3En5RfzoN2ns9BsTXKbElh2rHOZrkQvnB3vxJWiILdh99f5TdLjvtby5zTRAp4yz8aO2nQmtmtX2Grz/w==" spinCount="100000" sheet="1" objects="1" scenarios="1" formatColumns="0" formatRows="0" autoFilter="0"/>
  <autoFilter ref="C99:K901"/>
  <mergeCells count="12">
    <mergeCell ref="E92:H92"/>
    <mergeCell ref="L2:V2"/>
    <mergeCell ref="E50:H50"/>
    <mergeCell ref="E52:H52"/>
    <mergeCell ref="E54:H54"/>
    <mergeCell ref="E88:H88"/>
    <mergeCell ref="E90:H90"/>
    <mergeCell ref="E7:H7"/>
    <mergeCell ref="E9:H9"/>
    <mergeCell ref="E11:H11"/>
    <mergeCell ref="E20:H20"/>
    <mergeCell ref="E29:H29"/>
  </mergeCells>
  <hyperlinks>
    <hyperlink ref="F104" r:id="rId1"/>
    <hyperlink ref="F109" r:id="rId2"/>
    <hyperlink ref="F114" r:id="rId3"/>
    <hyperlink ref="F119" r:id="rId4"/>
    <hyperlink ref="F124" r:id="rId5"/>
    <hyperlink ref="F130" r:id="rId6"/>
    <hyperlink ref="F136" r:id="rId7"/>
    <hyperlink ref="F142" r:id="rId8"/>
    <hyperlink ref="F148" r:id="rId9"/>
    <hyperlink ref="F154" r:id="rId10"/>
    <hyperlink ref="F160" r:id="rId11"/>
    <hyperlink ref="F166" r:id="rId12"/>
    <hyperlink ref="F174" r:id="rId13"/>
    <hyperlink ref="F187" r:id="rId14"/>
    <hyperlink ref="F193" r:id="rId15"/>
    <hyperlink ref="F198" r:id="rId16"/>
    <hyperlink ref="F203" r:id="rId17"/>
    <hyperlink ref="F219" r:id="rId18"/>
    <hyperlink ref="F224" r:id="rId19"/>
    <hyperlink ref="F230" r:id="rId20"/>
    <hyperlink ref="F235" r:id="rId21"/>
    <hyperlink ref="F240" r:id="rId22"/>
    <hyperlink ref="F245" r:id="rId23"/>
    <hyperlink ref="F250" r:id="rId24"/>
    <hyperlink ref="F255" r:id="rId25"/>
    <hyperlink ref="F260" r:id="rId26"/>
    <hyperlink ref="F265" r:id="rId27"/>
    <hyperlink ref="F271" r:id="rId28"/>
    <hyperlink ref="F277" r:id="rId29"/>
    <hyperlink ref="F283" r:id="rId30"/>
    <hyperlink ref="F289" r:id="rId31"/>
    <hyperlink ref="F295" r:id="rId32"/>
    <hyperlink ref="F301" r:id="rId33"/>
    <hyperlink ref="F309" r:id="rId34"/>
    <hyperlink ref="F319" r:id="rId35"/>
    <hyperlink ref="F325" r:id="rId36"/>
    <hyperlink ref="F334" r:id="rId37"/>
    <hyperlink ref="F340" r:id="rId38"/>
    <hyperlink ref="F346" r:id="rId39"/>
    <hyperlink ref="F352" r:id="rId40"/>
    <hyperlink ref="F387" r:id="rId41"/>
    <hyperlink ref="F402" r:id="rId42"/>
    <hyperlink ref="F414" r:id="rId43"/>
    <hyperlink ref="F420" r:id="rId44"/>
    <hyperlink ref="F430" r:id="rId45"/>
    <hyperlink ref="F437" r:id="rId46"/>
    <hyperlink ref="F443" r:id="rId47"/>
    <hyperlink ref="F453" r:id="rId48"/>
    <hyperlink ref="F460" r:id="rId49"/>
    <hyperlink ref="F466" r:id="rId50"/>
    <hyperlink ref="F473" r:id="rId51"/>
    <hyperlink ref="F478" r:id="rId52"/>
    <hyperlink ref="F484" r:id="rId53"/>
    <hyperlink ref="F504" r:id="rId54"/>
    <hyperlink ref="F515" r:id="rId55"/>
    <hyperlink ref="F530" r:id="rId56"/>
    <hyperlink ref="F535" r:id="rId57"/>
    <hyperlink ref="F545" r:id="rId58"/>
    <hyperlink ref="F549" r:id="rId59"/>
    <hyperlink ref="F561" r:id="rId60"/>
    <hyperlink ref="F568" r:id="rId61"/>
    <hyperlink ref="F573" r:id="rId62"/>
    <hyperlink ref="F578" r:id="rId63"/>
    <hyperlink ref="F587" r:id="rId64"/>
    <hyperlink ref="F593" r:id="rId65"/>
    <hyperlink ref="F599" r:id="rId66"/>
    <hyperlink ref="F605" r:id="rId67"/>
    <hyperlink ref="F611" r:id="rId68"/>
    <hyperlink ref="F618" r:id="rId69"/>
    <hyperlink ref="F625" r:id="rId70"/>
    <hyperlink ref="F633" r:id="rId71"/>
    <hyperlink ref="F641" r:id="rId72"/>
    <hyperlink ref="F649" r:id="rId73"/>
    <hyperlink ref="F657" r:id="rId74"/>
    <hyperlink ref="F665" r:id="rId75"/>
    <hyperlink ref="F674" r:id="rId76"/>
    <hyperlink ref="F682" r:id="rId77"/>
    <hyperlink ref="F688" r:id="rId78"/>
    <hyperlink ref="F697" r:id="rId79"/>
    <hyperlink ref="F703" r:id="rId80"/>
    <hyperlink ref="F713" r:id="rId81"/>
    <hyperlink ref="F723" r:id="rId82"/>
    <hyperlink ref="F733" r:id="rId83"/>
    <hyperlink ref="F773" r:id="rId84"/>
    <hyperlink ref="F794" r:id="rId85"/>
    <hyperlink ref="F800" r:id="rId86"/>
    <hyperlink ref="F806" r:id="rId87"/>
    <hyperlink ref="F816" r:id="rId88"/>
    <hyperlink ref="F822" r:id="rId89"/>
    <hyperlink ref="F828" r:id="rId90"/>
    <hyperlink ref="F849" r:id="rId91"/>
    <hyperlink ref="F854" r:id="rId92"/>
    <hyperlink ref="F859" r:id="rId93"/>
    <hyperlink ref="F864" r:id="rId94"/>
    <hyperlink ref="F870" r:id="rId95"/>
    <hyperlink ref="F880" r:id="rId96"/>
    <hyperlink ref="F893" r:id="rId9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AT2" s="19" t="s">
        <v>95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81</v>
      </c>
    </row>
    <row r="4" spans="1:46" s="1" customFormat="1" ht="24.95" customHeight="1">
      <c r="B4" s="22"/>
      <c r="D4" s="112" t="s">
        <v>99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1" t="str">
        <f>'Rekapitulace stavby'!K6</f>
        <v>Protipovodňová opatření v Kopřivnici, Drnholec nad Lubinou - lokalita na Holotě</v>
      </c>
      <c r="F7" s="392"/>
      <c r="G7" s="392"/>
      <c r="H7" s="392"/>
      <c r="L7" s="22"/>
    </row>
    <row r="8" spans="1:46" s="2" customFormat="1" ht="12" customHeight="1">
      <c r="A8" s="36"/>
      <c r="B8" s="41"/>
      <c r="C8" s="36"/>
      <c r="D8" s="114" t="s">
        <v>100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4" t="s">
        <v>1292</v>
      </c>
      <c r="F9" s="393"/>
      <c r="G9" s="393"/>
      <c r="H9" s="393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15. 11. 2021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19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27</v>
      </c>
      <c r="F15" s="36"/>
      <c r="G15" s="36"/>
      <c r="H15" s="36"/>
      <c r="I15" s="114" t="s">
        <v>28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29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5" t="str">
        <f>'Rekapitulace stavby'!E14</f>
        <v>Vyplň údaj</v>
      </c>
      <c r="F18" s="396"/>
      <c r="G18" s="396"/>
      <c r="H18" s="396"/>
      <c r="I18" s="114" t="s">
        <v>28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31</v>
      </c>
      <c r="E20" s="36"/>
      <c r="F20" s="36"/>
      <c r="G20" s="36"/>
      <c r="H20" s="36"/>
      <c r="I20" s="114" t="s">
        <v>26</v>
      </c>
      <c r="J20" s="105" t="s">
        <v>32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33</v>
      </c>
      <c r="F21" s="36"/>
      <c r="G21" s="36"/>
      <c r="H21" s="36"/>
      <c r="I21" s="114" t="s">
        <v>28</v>
      </c>
      <c r="J21" s="105" t="s">
        <v>19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35</v>
      </c>
      <c r="E23" s="36"/>
      <c r="F23" s="36"/>
      <c r="G23" s="36"/>
      <c r="H23" s="36"/>
      <c r="I23" s="114" t="s">
        <v>26</v>
      </c>
      <c r="J23" s="105" t="s">
        <v>32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">
        <v>33</v>
      </c>
      <c r="F24" s="36"/>
      <c r="G24" s="36"/>
      <c r="H24" s="36"/>
      <c r="I24" s="114" t="s">
        <v>28</v>
      </c>
      <c r="J24" s="105" t="s">
        <v>19</v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36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97" t="s">
        <v>19</v>
      </c>
      <c r="F27" s="397"/>
      <c r="G27" s="397"/>
      <c r="H27" s="397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38</v>
      </c>
      <c r="E30" s="36"/>
      <c r="F30" s="36"/>
      <c r="G30" s="36"/>
      <c r="H30" s="36"/>
      <c r="I30" s="36"/>
      <c r="J30" s="122">
        <f>ROUND(J91,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40</v>
      </c>
      <c r="G32" s="36"/>
      <c r="H32" s="36"/>
      <c r="I32" s="123" t="s">
        <v>39</v>
      </c>
      <c r="J32" s="123" t="s">
        <v>41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42</v>
      </c>
      <c r="E33" s="114" t="s">
        <v>43</v>
      </c>
      <c r="F33" s="125">
        <f>ROUND((SUM(BE91:BE433)),  2)</f>
        <v>0</v>
      </c>
      <c r="G33" s="36"/>
      <c r="H33" s="36"/>
      <c r="I33" s="126">
        <v>0.21</v>
      </c>
      <c r="J33" s="125">
        <f>ROUND(((SUM(BE91:BE433))*I33),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44</v>
      </c>
      <c r="F34" s="125">
        <f>ROUND((SUM(BF91:BF433)),  2)</f>
        <v>0</v>
      </c>
      <c r="G34" s="36"/>
      <c r="H34" s="36"/>
      <c r="I34" s="126">
        <v>0.15</v>
      </c>
      <c r="J34" s="125">
        <f>ROUND(((SUM(BF91:BF433))*I34),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45</v>
      </c>
      <c r="F35" s="125">
        <f>ROUND((SUM(BG91:BG433)),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46</v>
      </c>
      <c r="F36" s="125">
        <f>ROUND((SUM(BH91:BH433)),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47</v>
      </c>
      <c r="F37" s="125">
        <f>ROUND((SUM(BI91:BI433)),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104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8" t="str">
        <f>E7</f>
        <v>Protipovodňová opatření v Kopřivnici, Drnholec nad Lubinou - lokalita na Holotě</v>
      </c>
      <c r="F48" s="399"/>
      <c r="G48" s="399"/>
      <c r="H48" s="399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100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7" t="str">
        <f>E9</f>
        <v>SO 04 - Úprava melioračních objektů</v>
      </c>
      <c r="F50" s="400"/>
      <c r="G50" s="400"/>
      <c r="H50" s="400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k.ú. Drnholec nad Lubinou</v>
      </c>
      <c r="G52" s="38"/>
      <c r="H52" s="38"/>
      <c r="I52" s="31" t="s">
        <v>23</v>
      </c>
      <c r="J52" s="61" t="str">
        <f>IF(J12="","",J12)</f>
        <v>15. 11. 2021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31" t="s">
        <v>31</v>
      </c>
      <c r="J54" s="34" t="str">
        <f>E21</f>
        <v>AGPOL s.r.o., Jungmannova 153/12, 77900 Olomouc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40.15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35</v>
      </c>
      <c r="J55" s="34" t="str">
        <f>E24</f>
        <v>AGPOL s.r.o., Jungmannova 153/12, 77900 Olomouc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105</v>
      </c>
      <c r="D57" s="139"/>
      <c r="E57" s="139"/>
      <c r="F57" s="139"/>
      <c r="G57" s="139"/>
      <c r="H57" s="139"/>
      <c r="I57" s="139"/>
      <c r="J57" s="140" t="s">
        <v>106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70</v>
      </c>
      <c r="D59" s="38"/>
      <c r="E59" s="38"/>
      <c r="F59" s="38"/>
      <c r="G59" s="38"/>
      <c r="H59" s="38"/>
      <c r="I59" s="38"/>
      <c r="J59" s="79">
        <f>J91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4.95" customHeight="1">
      <c r="B60" s="142"/>
      <c r="C60" s="143"/>
      <c r="D60" s="144" t="s">
        <v>108</v>
      </c>
      <c r="E60" s="145"/>
      <c r="F60" s="145"/>
      <c r="G60" s="145"/>
      <c r="H60" s="145"/>
      <c r="I60" s="145"/>
      <c r="J60" s="146">
        <f>J92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109</v>
      </c>
      <c r="E61" s="150"/>
      <c r="F61" s="150"/>
      <c r="G61" s="150"/>
      <c r="H61" s="150"/>
      <c r="I61" s="150"/>
      <c r="J61" s="151">
        <f>J93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110</v>
      </c>
      <c r="E62" s="150"/>
      <c r="F62" s="150"/>
      <c r="G62" s="150"/>
      <c r="H62" s="150"/>
      <c r="I62" s="150"/>
      <c r="J62" s="151">
        <f>J229</f>
        <v>0</v>
      </c>
      <c r="K62" s="99"/>
      <c r="L62" s="152"/>
    </row>
    <row r="63" spans="1:47" s="10" customFormat="1" ht="19.899999999999999" customHeight="1">
      <c r="B63" s="148"/>
      <c r="C63" s="99"/>
      <c r="D63" s="149" t="s">
        <v>530</v>
      </c>
      <c r="E63" s="150"/>
      <c r="F63" s="150"/>
      <c r="G63" s="150"/>
      <c r="H63" s="150"/>
      <c r="I63" s="150"/>
      <c r="J63" s="151">
        <f>J236</f>
        <v>0</v>
      </c>
      <c r="K63" s="99"/>
      <c r="L63" s="152"/>
    </row>
    <row r="64" spans="1:47" s="10" customFormat="1" ht="19.899999999999999" customHeight="1">
      <c r="B64" s="148"/>
      <c r="C64" s="99"/>
      <c r="D64" s="149" t="s">
        <v>111</v>
      </c>
      <c r="E64" s="150"/>
      <c r="F64" s="150"/>
      <c r="G64" s="150"/>
      <c r="H64" s="150"/>
      <c r="I64" s="150"/>
      <c r="J64" s="151">
        <f>J272</f>
        <v>0</v>
      </c>
      <c r="K64" s="99"/>
      <c r="L64" s="152"/>
    </row>
    <row r="65" spans="1:31" s="10" customFormat="1" ht="19.899999999999999" customHeight="1">
      <c r="B65" s="148"/>
      <c r="C65" s="99"/>
      <c r="D65" s="149" t="s">
        <v>113</v>
      </c>
      <c r="E65" s="150"/>
      <c r="F65" s="150"/>
      <c r="G65" s="150"/>
      <c r="H65" s="150"/>
      <c r="I65" s="150"/>
      <c r="J65" s="151">
        <f>J285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532</v>
      </c>
      <c r="E66" s="150"/>
      <c r="F66" s="150"/>
      <c r="G66" s="150"/>
      <c r="H66" s="150"/>
      <c r="I66" s="150"/>
      <c r="J66" s="151">
        <f>J373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533</v>
      </c>
      <c r="E67" s="150"/>
      <c r="F67" s="150"/>
      <c r="G67" s="150"/>
      <c r="H67" s="150"/>
      <c r="I67" s="150"/>
      <c r="J67" s="151">
        <f>J384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114</v>
      </c>
      <c r="E68" s="150"/>
      <c r="F68" s="150"/>
      <c r="G68" s="150"/>
      <c r="H68" s="150"/>
      <c r="I68" s="150"/>
      <c r="J68" s="151">
        <f>J403</f>
        <v>0</v>
      </c>
      <c r="K68" s="99"/>
      <c r="L68" s="152"/>
    </row>
    <row r="69" spans="1:31" s="9" customFormat="1" ht="24.95" customHeight="1">
      <c r="B69" s="142"/>
      <c r="C69" s="143"/>
      <c r="D69" s="144" t="s">
        <v>534</v>
      </c>
      <c r="E69" s="145"/>
      <c r="F69" s="145"/>
      <c r="G69" s="145"/>
      <c r="H69" s="145"/>
      <c r="I69" s="145"/>
      <c r="J69" s="146">
        <f>J406</f>
        <v>0</v>
      </c>
      <c r="K69" s="143"/>
      <c r="L69" s="147"/>
    </row>
    <row r="70" spans="1:31" s="10" customFormat="1" ht="19.899999999999999" customHeight="1">
      <c r="B70" s="148"/>
      <c r="C70" s="99"/>
      <c r="D70" s="149" t="s">
        <v>536</v>
      </c>
      <c r="E70" s="150"/>
      <c r="F70" s="150"/>
      <c r="G70" s="150"/>
      <c r="H70" s="150"/>
      <c r="I70" s="150"/>
      <c r="J70" s="151">
        <f>J407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537</v>
      </c>
      <c r="E71" s="150"/>
      <c r="F71" s="150"/>
      <c r="G71" s="150"/>
      <c r="H71" s="150"/>
      <c r="I71" s="150"/>
      <c r="J71" s="151">
        <f>J422</f>
        <v>0</v>
      </c>
      <c r="K71" s="99"/>
      <c r="L71" s="152"/>
    </row>
    <row r="72" spans="1:31" s="2" customFormat="1" ht="21.7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7" spans="1:31" s="2" customFormat="1" ht="6.95" customHeight="1">
      <c r="A77" s="36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4.95" customHeight="1">
      <c r="A78" s="36"/>
      <c r="B78" s="37"/>
      <c r="C78" s="25" t="s">
        <v>115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16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98" t="str">
        <f>E7</f>
        <v>Protipovodňová opatření v Kopřivnici, Drnholec nad Lubinou - lokalita na Holotě</v>
      </c>
      <c r="F81" s="399"/>
      <c r="G81" s="399"/>
      <c r="H81" s="399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100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47" t="str">
        <f>E9</f>
        <v>SO 04 - Úprava melioračních objektů</v>
      </c>
      <c r="F83" s="400"/>
      <c r="G83" s="400"/>
      <c r="H83" s="400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F12</f>
        <v>k.ú. Drnholec nad Lubinou</v>
      </c>
      <c r="G85" s="38"/>
      <c r="H85" s="38"/>
      <c r="I85" s="31" t="s">
        <v>23</v>
      </c>
      <c r="J85" s="61" t="str">
        <f>IF(J12="","",J12)</f>
        <v>15. 11. 2021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40.15" customHeight="1">
      <c r="A87" s="36"/>
      <c r="B87" s="37"/>
      <c r="C87" s="31" t="s">
        <v>25</v>
      </c>
      <c r="D87" s="38"/>
      <c r="E87" s="38"/>
      <c r="F87" s="29" t="str">
        <f>E15</f>
        <v xml:space="preserve"> </v>
      </c>
      <c r="G87" s="38"/>
      <c r="H87" s="38"/>
      <c r="I87" s="31" t="s">
        <v>31</v>
      </c>
      <c r="J87" s="34" t="str">
        <f>E21</f>
        <v>AGPOL s.r.o., Jungmannova 153/12, 77900 Olomouc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40.15" customHeight="1">
      <c r="A88" s="36"/>
      <c r="B88" s="37"/>
      <c r="C88" s="31" t="s">
        <v>29</v>
      </c>
      <c r="D88" s="38"/>
      <c r="E88" s="38"/>
      <c r="F88" s="29" t="str">
        <f>IF(E18="","",E18)</f>
        <v>Vyplň údaj</v>
      </c>
      <c r="G88" s="38"/>
      <c r="H88" s="38"/>
      <c r="I88" s="31" t="s">
        <v>35</v>
      </c>
      <c r="J88" s="34" t="str">
        <f>E24</f>
        <v>AGPOL s.r.o., Jungmannova 153/12, 77900 Olomouc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116</v>
      </c>
      <c r="D90" s="156" t="s">
        <v>57</v>
      </c>
      <c r="E90" s="156" t="s">
        <v>53</v>
      </c>
      <c r="F90" s="156" t="s">
        <v>54</v>
      </c>
      <c r="G90" s="156" t="s">
        <v>117</v>
      </c>
      <c r="H90" s="156" t="s">
        <v>118</v>
      </c>
      <c r="I90" s="156" t="s">
        <v>119</v>
      </c>
      <c r="J90" s="157" t="s">
        <v>106</v>
      </c>
      <c r="K90" s="158" t="s">
        <v>120</v>
      </c>
      <c r="L90" s="159"/>
      <c r="M90" s="70" t="s">
        <v>19</v>
      </c>
      <c r="N90" s="71" t="s">
        <v>42</v>
      </c>
      <c r="O90" s="71" t="s">
        <v>121</v>
      </c>
      <c r="P90" s="71" t="s">
        <v>122</v>
      </c>
      <c r="Q90" s="71" t="s">
        <v>123</v>
      </c>
      <c r="R90" s="71" t="s">
        <v>124</v>
      </c>
      <c r="S90" s="71" t="s">
        <v>125</v>
      </c>
      <c r="T90" s="72" t="s">
        <v>126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127</v>
      </c>
      <c r="D91" s="38"/>
      <c r="E91" s="38"/>
      <c r="F91" s="38"/>
      <c r="G91" s="38"/>
      <c r="H91" s="38"/>
      <c r="I91" s="38"/>
      <c r="J91" s="160">
        <f>BK91</f>
        <v>0</v>
      </c>
      <c r="K91" s="38"/>
      <c r="L91" s="41"/>
      <c r="M91" s="73"/>
      <c r="N91" s="161"/>
      <c r="O91" s="74"/>
      <c r="P91" s="162">
        <f>P92+P406</f>
        <v>0</v>
      </c>
      <c r="Q91" s="74"/>
      <c r="R91" s="162">
        <f>R92+R406</f>
        <v>178.99658587999997</v>
      </c>
      <c r="S91" s="74"/>
      <c r="T91" s="163">
        <f>T92+T406</f>
        <v>2.6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71</v>
      </c>
      <c r="AU91" s="19" t="s">
        <v>107</v>
      </c>
      <c r="BK91" s="164">
        <f>BK92+BK406</f>
        <v>0</v>
      </c>
    </row>
    <row r="92" spans="1:65" s="12" customFormat="1" ht="25.9" customHeight="1">
      <c r="B92" s="165"/>
      <c r="C92" s="166"/>
      <c r="D92" s="167" t="s">
        <v>71</v>
      </c>
      <c r="E92" s="168" t="s">
        <v>128</v>
      </c>
      <c r="F92" s="168" t="s">
        <v>129</v>
      </c>
      <c r="G92" s="166"/>
      <c r="H92" s="166"/>
      <c r="I92" s="169"/>
      <c r="J92" s="170">
        <f>BK92</f>
        <v>0</v>
      </c>
      <c r="K92" s="166"/>
      <c r="L92" s="171"/>
      <c r="M92" s="172"/>
      <c r="N92" s="173"/>
      <c r="O92" s="173"/>
      <c r="P92" s="174">
        <f>P93+P229+P236+P272+P285+P373+P384+P403</f>
        <v>0</v>
      </c>
      <c r="Q92" s="173"/>
      <c r="R92" s="174">
        <f>R93+R229+R236+R272+R285+R373+R384+R403</f>
        <v>178.73120659999998</v>
      </c>
      <c r="S92" s="173"/>
      <c r="T92" s="175">
        <f>T93+T229+T236+T272+T285+T373+T384+T403</f>
        <v>2.6</v>
      </c>
      <c r="AR92" s="176" t="s">
        <v>79</v>
      </c>
      <c r="AT92" s="177" t="s">
        <v>71</v>
      </c>
      <c r="AU92" s="177" t="s">
        <v>72</v>
      </c>
      <c r="AY92" s="176" t="s">
        <v>130</v>
      </c>
      <c r="BK92" s="178">
        <f>BK93+BK229+BK236+BK272+BK285+BK373+BK384+BK403</f>
        <v>0</v>
      </c>
    </row>
    <row r="93" spans="1:65" s="12" customFormat="1" ht="22.9" customHeight="1">
      <c r="B93" s="165"/>
      <c r="C93" s="166"/>
      <c r="D93" s="167" t="s">
        <v>71</v>
      </c>
      <c r="E93" s="179" t="s">
        <v>79</v>
      </c>
      <c r="F93" s="179" t="s">
        <v>131</v>
      </c>
      <c r="G93" s="166"/>
      <c r="H93" s="166"/>
      <c r="I93" s="169"/>
      <c r="J93" s="180">
        <f>BK93</f>
        <v>0</v>
      </c>
      <c r="K93" s="166"/>
      <c r="L93" s="171"/>
      <c r="M93" s="172"/>
      <c r="N93" s="173"/>
      <c r="O93" s="173"/>
      <c r="P93" s="174">
        <f>SUM(P94:P228)</f>
        <v>0</v>
      </c>
      <c r="Q93" s="173"/>
      <c r="R93" s="174">
        <f>SUM(R94:R228)</f>
        <v>1.3307000000000001E-2</v>
      </c>
      <c r="S93" s="173"/>
      <c r="T93" s="175">
        <f>SUM(T94:T228)</f>
        <v>0</v>
      </c>
      <c r="AR93" s="176" t="s">
        <v>79</v>
      </c>
      <c r="AT93" s="177" t="s">
        <v>71</v>
      </c>
      <c r="AU93" s="177" t="s">
        <v>79</v>
      </c>
      <c r="AY93" s="176" t="s">
        <v>130</v>
      </c>
      <c r="BK93" s="178">
        <f>SUM(BK94:BK228)</f>
        <v>0</v>
      </c>
    </row>
    <row r="94" spans="1:65" s="2" customFormat="1" ht="16.5" customHeight="1">
      <c r="A94" s="36"/>
      <c r="B94" s="37"/>
      <c r="C94" s="181" t="s">
        <v>79</v>
      </c>
      <c r="D94" s="181" t="s">
        <v>132</v>
      </c>
      <c r="E94" s="182" t="s">
        <v>133</v>
      </c>
      <c r="F94" s="183" t="s">
        <v>134</v>
      </c>
      <c r="G94" s="184" t="s">
        <v>135</v>
      </c>
      <c r="H94" s="185">
        <v>150</v>
      </c>
      <c r="I94" s="186"/>
      <c r="J94" s="187">
        <f>ROUND(I94*H94,2)</f>
        <v>0</v>
      </c>
      <c r="K94" s="188"/>
      <c r="L94" s="41"/>
      <c r="M94" s="189" t="s">
        <v>19</v>
      </c>
      <c r="N94" s="190" t="s">
        <v>43</v>
      </c>
      <c r="O94" s="66"/>
      <c r="P94" s="191">
        <f>O94*H94</f>
        <v>0</v>
      </c>
      <c r="Q94" s="191">
        <v>3.0000000000000001E-5</v>
      </c>
      <c r="R94" s="191">
        <f>Q94*H94</f>
        <v>4.5000000000000005E-3</v>
      </c>
      <c r="S94" s="191">
        <v>0</v>
      </c>
      <c r="T94" s="192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3" t="s">
        <v>136</v>
      </c>
      <c r="AT94" s="193" t="s">
        <v>132</v>
      </c>
      <c r="AU94" s="193" t="s">
        <v>81</v>
      </c>
      <c r="AY94" s="19" t="s">
        <v>130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9" t="s">
        <v>79</v>
      </c>
      <c r="BK94" s="194">
        <f>ROUND(I94*H94,2)</f>
        <v>0</v>
      </c>
      <c r="BL94" s="19" t="s">
        <v>136</v>
      </c>
      <c r="BM94" s="193" t="s">
        <v>1293</v>
      </c>
    </row>
    <row r="95" spans="1:65" s="2" customFormat="1" ht="11.25">
      <c r="A95" s="36"/>
      <c r="B95" s="37"/>
      <c r="C95" s="38"/>
      <c r="D95" s="195" t="s">
        <v>138</v>
      </c>
      <c r="E95" s="38"/>
      <c r="F95" s="196" t="s">
        <v>139</v>
      </c>
      <c r="G95" s="38"/>
      <c r="H95" s="38"/>
      <c r="I95" s="197"/>
      <c r="J95" s="38"/>
      <c r="K95" s="38"/>
      <c r="L95" s="41"/>
      <c r="M95" s="198"/>
      <c r="N95" s="199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138</v>
      </c>
      <c r="AU95" s="19" t="s">
        <v>81</v>
      </c>
    </row>
    <row r="96" spans="1:65" s="13" customFormat="1" ht="11.25">
      <c r="B96" s="200"/>
      <c r="C96" s="201"/>
      <c r="D96" s="202" t="s">
        <v>140</v>
      </c>
      <c r="E96" s="203" t="s">
        <v>19</v>
      </c>
      <c r="F96" s="204" t="s">
        <v>1294</v>
      </c>
      <c r="G96" s="201"/>
      <c r="H96" s="203" t="s">
        <v>19</v>
      </c>
      <c r="I96" s="205"/>
      <c r="J96" s="201"/>
      <c r="K96" s="201"/>
      <c r="L96" s="206"/>
      <c r="M96" s="207"/>
      <c r="N96" s="208"/>
      <c r="O96" s="208"/>
      <c r="P96" s="208"/>
      <c r="Q96" s="208"/>
      <c r="R96" s="208"/>
      <c r="S96" s="208"/>
      <c r="T96" s="209"/>
      <c r="AT96" s="210" t="s">
        <v>140</v>
      </c>
      <c r="AU96" s="210" t="s">
        <v>81</v>
      </c>
      <c r="AV96" s="13" t="s">
        <v>79</v>
      </c>
      <c r="AW96" s="13" t="s">
        <v>34</v>
      </c>
      <c r="AX96" s="13" t="s">
        <v>72</v>
      </c>
      <c r="AY96" s="210" t="s">
        <v>130</v>
      </c>
    </row>
    <row r="97" spans="1:65" s="13" customFormat="1" ht="11.25">
      <c r="B97" s="200"/>
      <c r="C97" s="201"/>
      <c r="D97" s="202" t="s">
        <v>140</v>
      </c>
      <c r="E97" s="203" t="s">
        <v>19</v>
      </c>
      <c r="F97" s="204" t="s">
        <v>142</v>
      </c>
      <c r="G97" s="201"/>
      <c r="H97" s="203" t="s">
        <v>19</v>
      </c>
      <c r="I97" s="205"/>
      <c r="J97" s="201"/>
      <c r="K97" s="201"/>
      <c r="L97" s="206"/>
      <c r="M97" s="207"/>
      <c r="N97" s="208"/>
      <c r="O97" s="208"/>
      <c r="P97" s="208"/>
      <c r="Q97" s="208"/>
      <c r="R97" s="208"/>
      <c r="S97" s="208"/>
      <c r="T97" s="209"/>
      <c r="AT97" s="210" t="s">
        <v>140</v>
      </c>
      <c r="AU97" s="210" t="s">
        <v>81</v>
      </c>
      <c r="AV97" s="13" t="s">
        <v>79</v>
      </c>
      <c r="AW97" s="13" t="s">
        <v>34</v>
      </c>
      <c r="AX97" s="13" t="s">
        <v>72</v>
      </c>
      <c r="AY97" s="210" t="s">
        <v>130</v>
      </c>
    </row>
    <row r="98" spans="1:65" s="14" customFormat="1" ht="11.25">
      <c r="B98" s="211"/>
      <c r="C98" s="212"/>
      <c r="D98" s="202" t="s">
        <v>140</v>
      </c>
      <c r="E98" s="213" t="s">
        <v>19</v>
      </c>
      <c r="F98" s="214" t="s">
        <v>143</v>
      </c>
      <c r="G98" s="212"/>
      <c r="H98" s="215">
        <v>150</v>
      </c>
      <c r="I98" s="216"/>
      <c r="J98" s="212"/>
      <c r="K98" s="212"/>
      <c r="L98" s="217"/>
      <c r="M98" s="218"/>
      <c r="N98" s="219"/>
      <c r="O98" s="219"/>
      <c r="P98" s="219"/>
      <c r="Q98" s="219"/>
      <c r="R98" s="219"/>
      <c r="S98" s="219"/>
      <c r="T98" s="220"/>
      <c r="AT98" s="221" t="s">
        <v>140</v>
      </c>
      <c r="AU98" s="221" t="s">
        <v>81</v>
      </c>
      <c r="AV98" s="14" t="s">
        <v>81</v>
      </c>
      <c r="AW98" s="14" t="s">
        <v>34</v>
      </c>
      <c r="AX98" s="14" t="s">
        <v>72</v>
      </c>
      <c r="AY98" s="221" t="s">
        <v>130</v>
      </c>
    </row>
    <row r="99" spans="1:65" s="15" customFormat="1" ht="11.25">
      <c r="B99" s="222"/>
      <c r="C99" s="223"/>
      <c r="D99" s="202" t="s">
        <v>140</v>
      </c>
      <c r="E99" s="224" t="s">
        <v>19</v>
      </c>
      <c r="F99" s="225" t="s">
        <v>144</v>
      </c>
      <c r="G99" s="223"/>
      <c r="H99" s="226">
        <v>150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AT99" s="232" t="s">
        <v>140</v>
      </c>
      <c r="AU99" s="232" t="s">
        <v>81</v>
      </c>
      <c r="AV99" s="15" t="s">
        <v>136</v>
      </c>
      <c r="AW99" s="15" t="s">
        <v>34</v>
      </c>
      <c r="AX99" s="15" t="s">
        <v>79</v>
      </c>
      <c r="AY99" s="232" t="s">
        <v>130</v>
      </c>
    </row>
    <row r="100" spans="1:65" s="2" customFormat="1" ht="24.2" customHeight="1">
      <c r="A100" s="36"/>
      <c r="B100" s="37"/>
      <c r="C100" s="181" t="s">
        <v>81</v>
      </c>
      <c r="D100" s="181" t="s">
        <v>132</v>
      </c>
      <c r="E100" s="182" t="s">
        <v>145</v>
      </c>
      <c r="F100" s="183" t="s">
        <v>146</v>
      </c>
      <c r="G100" s="184" t="s">
        <v>147</v>
      </c>
      <c r="H100" s="185">
        <v>15</v>
      </c>
      <c r="I100" s="186"/>
      <c r="J100" s="187">
        <f>ROUND(I100*H100,2)</f>
        <v>0</v>
      </c>
      <c r="K100" s="188"/>
      <c r="L100" s="41"/>
      <c r="M100" s="189" t="s">
        <v>19</v>
      </c>
      <c r="N100" s="190" t="s">
        <v>43</v>
      </c>
      <c r="O100" s="66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3" t="s">
        <v>136</v>
      </c>
      <c r="AT100" s="193" t="s">
        <v>132</v>
      </c>
      <c r="AU100" s="193" t="s">
        <v>81</v>
      </c>
      <c r="AY100" s="19" t="s">
        <v>130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19" t="s">
        <v>79</v>
      </c>
      <c r="BK100" s="194">
        <f>ROUND(I100*H100,2)</f>
        <v>0</v>
      </c>
      <c r="BL100" s="19" t="s">
        <v>136</v>
      </c>
      <c r="BM100" s="193" t="s">
        <v>1295</v>
      </c>
    </row>
    <row r="101" spans="1:65" s="2" customFormat="1" ht="11.25">
      <c r="A101" s="36"/>
      <c r="B101" s="37"/>
      <c r="C101" s="38"/>
      <c r="D101" s="195" t="s">
        <v>138</v>
      </c>
      <c r="E101" s="38"/>
      <c r="F101" s="196" t="s">
        <v>149</v>
      </c>
      <c r="G101" s="38"/>
      <c r="H101" s="38"/>
      <c r="I101" s="197"/>
      <c r="J101" s="38"/>
      <c r="K101" s="38"/>
      <c r="L101" s="41"/>
      <c r="M101" s="198"/>
      <c r="N101" s="199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138</v>
      </c>
      <c r="AU101" s="19" t="s">
        <v>81</v>
      </c>
    </row>
    <row r="102" spans="1:65" s="13" customFormat="1" ht="11.25">
      <c r="B102" s="200"/>
      <c r="C102" s="201"/>
      <c r="D102" s="202" t="s">
        <v>140</v>
      </c>
      <c r="E102" s="203" t="s">
        <v>19</v>
      </c>
      <c r="F102" s="204" t="s">
        <v>1294</v>
      </c>
      <c r="G102" s="201"/>
      <c r="H102" s="203" t="s">
        <v>19</v>
      </c>
      <c r="I102" s="205"/>
      <c r="J102" s="201"/>
      <c r="K102" s="201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140</v>
      </c>
      <c r="AU102" s="210" t="s">
        <v>81</v>
      </c>
      <c r="AV102" s="13" t="s">
        <v>79</v>
      </c>
      <c r="AW102" s="13" t="s">
        <v>34</v>
      </c>
      <c r="AX102" s="13" t="s">
        <v>72</v>
      </c>
      <c r="AY102" s="210" t="s">
        <v>130</v>
      </c>
    </row>
    <row r="103" spans="1:65" s="13" customFormat="1" ht="11.25">
      <c r="B103" s="200"/>
      <c r="C103" s="201"/>
      <c r="D103" s="202" t="s">
        <v>140</v>
      </c>
      <c r="E103" s="203" t="s">
        <v>19</v>
      </c>
      <c r="F103" s="204" t="s">
        <v>142</v>
      </c>
      <c r="G103" s="201"/>
      <c r="H103" s="203" t="s">
        <v>19</v>
      </c>
      <c r="I103" s="205"/>
      <c r="J103" s="201"/>
      <c r="K103" s="201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140</v>
      </c>
      <c r="AU103" s="210" t="s">
        <v>81</v>
      </c>
      <c r="AV103" s="13" t="s">
        <v>79</v>
      </c>
      <c r="AW103" s="13" t="s">
        <v>34</v>
      </c>
      <c r="AX103" s="13" t="s">
        <v>72</v>
      </c>
      <c r="AY103" s="210" t="s">
        <v>130</v>
      </c>
    </row>
    <row r="104" spans="1:65" s="14" customFormat="1" ht="11.25">
      <c r="B104" s="211"/>
      <c r="C104" s="212"/>
      <c r="D104" s="202" t="s">
        <v>140</v>
      </c>
      <c r="E104" s="213" t="s">
        <v>19</v>
      </c>
      <c r="F104" s="214" t="s">
        <v>8</v>
      </c>
      <c r="G104" s="212"/>
      <c r="H104" s="215">
        <v>15</v>
      </c>
      <c r="I104" s="216"/>
      <c r="J104" s="212"/>
      <c r="K104" s="212"/>
      <c r="L104" s="217"/>
      <c r="M104" s="218"/>
      <c r="N104" s="219"/>
      <c r="O104" s="219"/>
      <c r="P104" s="219"/>
      <c r="Q104" s="219"/>
      <c r="R104" s="219"/>
      <c r="S104" s="219"/>
      <c r="T104" s="220"/>
      <c r="AT104" s="221" t="s">
        <v>140</v>
      </c>
      <c r="AU104" s="221" t="s">
        <v>81</v>
      </c>
      <c r="AV104" s="14" t="s">
        <v>81</v>
      </c>
      <c r="AW104" s="14" t="s">
        <v>34</v>
      </c>
      <c r="AX104" s="14" t="s">
        <v>72</v>
      </c>
      <c r="AY104" s="221" t="s">
        <v>130</v>
      </c>
    </row>
    <row r="105" spans="1:65" s="15" customFormat="1" ht="11.25">
      <c r="B105" s="222"/>
      <c r="C105" s="223"/>
      <c r="D105" s="202" t="s">
        <v>140</v>
      </c>
      <c r="E105" s="224" t="s">
        <v>19</v>
      </c>
      <c r="F105" s="225" t="s">
        <v>144</v>
      </c>
      <c r="G105" s="223"/>
      <c r="H105" s="226">
        <v>15</v>
      </c>
      <c r="I105" s="227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1"/>
      <c r="AT105" s="232" t="s">
        <v>140</v>
      </c>
      <c r="AU105" s="232" t="s">
        <v>81</v>
      </c>
      <c r="AV105" s="15" t="s">
        <v>136</v>
      </c>
      <c r="AW105" s="15" t="s">
        <v>34</v>
      </c>
      <c r="AX105" s="15" t="s">
        <v>79</v>
      </c>
      <c r="AY105" s="232" t="s">
        <v>130</v>
      </c>
    </row>
    <row r="106" spans="1:65" s="2" customFormat="1" ht="16.5" customHeight="1">
      <c r="A106" s="36"/>
      <c r="B106" s="37"/>
      <c r="C106" s="181" t="s">
        <v>151</v>
      </c>
      <c r="D106" s="181" t="s">
        <v>132</v>
      </c>
      <c r="E106" s="182" t="s">
        <v>152</v>
      </c>
      <c r="F106" s="183" t="s">
        <v>153</v>
      </c>
      <c r="G106" s="184" t="s">
        <v>154</v>
      </c>
      <c r="H106" s="185">
        <v>285</v>
      </c>
      <c r="I106" s="186"/>
      <c r="J106" s="187">
        <f>ROUND(I106*H106,2)</f>
        <v>0</v>
      </c>
      <c r="K106" s="188"/>
      <c r="L106" s="41"/>
      <c r="M106" s="189" t="s">
        <v>19</v>
      </c>
      <c r="N106" s="190" t="s">
        <v>43</v>
      </c>
      <c r="O106" s="66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3" t="s">
        <v>136</v>
      </c>
      <c r="AT106" s="193" t="s">
        <v>132</v>
      </c>
      <c r="AU106" s="193" t="s">
        <v>81</v>
      </c>
      <c r="AY106" s="19" t="s">
        <v>130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9" t="s">
        <v>79</v>
      </c>
      <c r="BK106" s="194">
        <f>ROUND(I106*H106,2)</f>
        <v>0</v>
      </c>
      <c r="BL106" s="19" t="s">
        <v>136</v>
      </c>
      <c r="BM106" s="193" t="s">
        <v>1296</v>
      </c>
    </row>
    <row r="107" spans="1:65" s="2" customFormat="1" ht="11.25">
      <c r="A107" s="36"/>
      <c r="B107" s="37"/>
      <c r="C107" s="38"/>
      <c r="D107" s="195" t="s">
        <v>138</v>
      </c>
      <c r="E107" s="38"/>
      <c r="F107" s="196" t="s">
        <v>156</v>
      </c>
      <c r="G107" s="38"/>
      <c r="H107" s="38"/>
      <c r="I107" s="197"/>
      <c r="J107" s="38"/>
      <c r="K107" s="38"/>
      <c r="L107" s="41"/>
      <c r="M107" s="198"/>
      <c r="N107" s="199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138</v>
      </c>
      <c r="AU107" s="19" t="s">
        <v>81</v>
      </c>
    </row>
    <row r="108" spans="1:65" s="13" customFormat="1" ht="11.25">
      <c r="B108" s="200"/>
      <c r="C108" s="201"/>
      <c r="D108" s="202" t="s">
        <v>140</v>
      </c>
      <c r="E108" s="203" t="s">
        <v>19</v>
      </c>
      <c r="F108" s="204" t="s">
        <v>1294</v>
      </c>
      <c r="G108" s="201"/>
      <c r="H108" s="203" t="s">
        <v>19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140</v>
      </c>
      <c r="AU108" s="210" t="s">
        <v>81</v>
      </c>
      <c r="AV108" s="13" t="s">
        <v>79</v>
      </c>
      <c r="AW108" s="13" t="s">
        <v>34</v>
      </c>
      <c r="AX108" s="13" t="s">
        <v>72</v>
      </c>
      <c r="AY108" s="210" t="s">
        <v>130</v>
      </c>
    </row>
    <row r="109" spans="1:65" s="13" customFormat="1" ht="11.25">
      <c r="B109" s="200"/>
      <c r="C109" s="201"/>
      <c r="D109" s="202" t="s">
        <v>140</v>
      </c>
      <c r="E109" s="203" t="s">
        <v>19</v>
      </c>
      <c r="F109" s="204" t="s">
        <v>158</v>
      </c>
      <c r="G109" s="201"/>
      <c r="H109" s="203" t="s">
        <v>19</v>
      </c>
      <c r="I109" s="205"/>
      <c r="J109" s="201"/>
      <c r="K109" s="201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140</v>
      </c>
      <c r="AU109" s="210" t="s">
        <v>81</v>
      </c>
      <c r="AV109" s="13" t="s">
        <v>79</v>
      </c>
      <c r="AW109" s="13" t="s">
        <v>34</v>
      </c>
      <c r="AX109" s="13" t="s">
        <v>72</v>
      </c>
      <c r="AY109" s="210" t="s">
        <v>130</v>
      </c>
    </row>
    <row r="110" spans="1:65" s="14" customFormat="1" ht="11.25">
      <c r="B110" s="211"/>
      <c r="C110" s="212"/>
      <c r="D110" s="202" t="s">
        <v>140</v>
      </c>
      <c r="E110" s="213" t="s">
        <v>19</v>
      </c>
      <c r="F110" s="214" t="s">
        <v>1297</v>
      </c>
      <c r="G110" s="212"/>
      <c r="H110" s="215">
        <v>285</v>
      </c>
      <c r="I110" s="216"/>
      <c r="J110" s="212"/>
      <c r="K110" s="212"/>
      <c r="L110" s="217"/>
      <c r="M110" s="218"/>
      <c r="N110" s="219"/>
      <c r="O110" s="219"/>
      <c r="P110" s="219"/>
      <c r="Q110" s="219"/>
      <c r="R110" s="219"/>
      <c r="S110" s="219"/>
      <c r="T110" s="220"/>
      <c r="AT110" s="221" t="s">
        <v>140</v>
      </c>
      <c r="AU110" s="221" t="s">
        <v>81</v>
      </c>
      <c r="AV110" s="14" t="s">
        <v>81</v>
      </c>
      <c r="AW110" s="14" t="s">
        <v>34</v>
      </c>
      <c r="AX110" s="14" t="s">
        <v>72</v>
      </c>
      <c r="AY110" s="221" t="s">
        <v>130</v>
      </c>
    </row>
    <row r="111" spans="1:65" s="15" customFormat="1" ht="11.25">
      <c r="B111" s="222"/>
      <c r="C111" s="223"/>
      <c r="D111" s="202" t="s">
        <v>140</v>
      </c>
      <c r="E111" s="224" t="s">
        <v>19</v>
      </c>
      <c r="F111" s="225" t="s">
        <v>144</v>
      </c>
      <c r="G111" s="223"/>
      <c r="H111" s="226">
        <v>285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AT111" s="232" t="s">
        <v>140</v>
      </c>
      <c r="AU111" s="232" t="s">
        <v>81</v>
      </c>
      <c r="AV111" s="15" t="s">
        <v>136</v>
      </c>
      <c r="AW111" s="15" t="s">
        <v>34</v>
      </c>
      <c r="AX111" s="15" t="s">
        <v>79</v>
      </c>
      <c r="AY111" s="232" t="s">
        <v>130</v>
      </c>
    </row>
    <row r="112" spans="1:65" s="2" customFormat="1" ht="21.75" customHeight="1">
      <c r="A112" s="36"/>
      <c r="B112" s="37"/>
      <c r="C112" s="181" t="s">
        <v>136</v>
      </c>
      <c r="D112" s="181" t="s">
        <v>132</v>
      </c>
      <c r="E112" s="182" t="s">
        <v>160</v>
      </c>
      <c r="F112" s="183" t="s">
        <v>161</v>
      </c>
      <c r="G112" s="184" t="s">
        <v>162</v>
      </c>
      <c r="H112" s="185">
        <v>85.5</v>
      </c>
      <c r="I112" s="186"/>
      <c r="J112" s="187">
        <f>ROUND(I112*H112,2)</f>
        <v>0</v>
      </c>
      <c r="K112" s="188"/>
      <c r="L112" s="41"/>
      <c r="M112" s="189" t="s">
        <v>19</v>
      </c>
      <c r="N112" s="190" t="s">
        <v>43</v>
      </c>
      <c r="O112" s="66"/>
      <c r="P112" s="191">
        <f>O112*H112</f>
        <v>0</v>
      </c>
      <c r="Q112" s="191">
        <v>0</v>
      </c>
      <c r="R112" s="191">
        <f>Q112*H112</f>
        <v>0</v>
      </c>
      <c r="S112" s="191">
        <v>0</v>
      </c>
      <c r="T112" s="19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3" t="s">
        <v>136</v>
      </c>
      <c r="AT112" s="193" t="s">
        <v>132</v>
      </c>
      <c r="AU112" s="193" t="s">
        <v>81</v>
      </c>
      <c r="AY112" s="19" t="s">
        <v>130</v>
      </c>
      <c r="BE112" s="194">
        <f>IF(N112="základní",J112,0)</f>
        <v>0</v>
      </c>
      <c r="BF112" s="194">
        <f>IF(N112="snížená",J112,0)</f>
        <v>0</v>
      </c>
      <c r="BG112" s="194">
        <f>IF(N112="zákl. přenesená",J112,0)</f>
        <v>0</v>
      </c>
      <c r="BH112" s="194">
        <f>IF(N112="sníž. přenesená",J112,0)</f>
        <v>0</v>
      </c>
      <c r="BI112" s="194">
        <f>IF(N112="nulová",J112,0)</f>
        <v>0</v>
      </c>
      <c r="BJ112" s="19" t="s">
        <v>79</v>
      </c>
      <c r="BK112" s="194">
        <f>ROUND(I112*H112,2)</f>
        <v>0</v>
      </c>
      <c r="BL112" s="19" t="s">
        <v>136</v>
      </c>
      <c r="BM112" s="193" t="s">
        <v>1298</v>
      </c>
    </row>
    <row r="113" spans="1:65" s="2" customFormat="1" ht="11.25">
      <c r="A113" s="36"/>
      <c r="B113" s="37"/>
      <c r="C113" s="38"/>
      <c r="D113" s="195" t="s">
        <v>138</v>
      </c>
      <c r="E113" s="38"/>
      <c r="F113" s="196" t="s">
        <v>164</v>
      </c>
      <c r="G113" s="38"/>
      <c r="H113" s="38"/>
      <c r="I113" s="197"/>
      <c r="J113" s="38"/>
      <c r="K113" s="38"/>
      <c r="L113" s="41"/>
      <c r="M113" s="198"/>
      <c r="N113" s="199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138</v>
      </c>
      <c r="AU113" s="19" t="s">
        <v>81</v>
      </c>
    </row>
    <row r="114" spans="1:65" s="13" customFormat="1" ht="11.25">
      <c r="B114" s="200"/>
      <c r="C114" s="201"/>
      <c r="D114" s="202" t="s">
        <v>140</v>
      </c>
      <c r="E114" s="203" t="s">
        <v>19</v>
      </c>
      <c r="F114" s="204" t="s">
        <v>1294</v>
      </c>
      <c r="G114" s="201"/>
      <c r="H114" s="203" t="s">
        <v>19</v>
      </c>
      <c r="I114" s="205"/>
      <c r="J114" s="201"/>
      <c r="K114" s="201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140</v>
      </c>
      <c r="AU114" s="210" t="s">
        <v>81</v>
      </c>
      <c r="AV114" s="13" t="s">
        <v>79</v>
      </c>
      <c r="AW114" s="13" t="s">
        <v>34</v>
      </c>
      <c r="AX114" s="13" t="s">
        <v>72</v>
      </c>
      <c r="AY114" s="210" t="s">
        <v>130</v>
      </c>
    </row>
    <row r="115" spans="1:65" s="13" customFormat="1" ht="11.25">
      <c r="B115" s="200"/>
      <c r="C115" s="201"/>
      <c r="D115" s="202" t="s">
        <v>140</v>
      </c>
      <c r="E115" s="203" t="s">
        <v>19</v>
      </c>
      <c r="F115" s="204" t="s">
        <v>165</v>
      </c>
      <c r="G115" s="201"/>
      <c r="H115" s="203" t="s">
        <v>19</v>
      </c>
      <c r="I115" s="205"/>
      <c r="J115" s="201"/>
      <c r="K115" s="201"/>
      <c r="L115" s="206"/>
      <c r="M115" s="207"/>
      <c r="N115" s="208"/>
      <c r="O115" s="208"/>
      <c r="P115" s="208"/>
      <c r="Q115" s="208"/>
      <c r="R115" s="208"/>
      <c r="S115" s="208"/>
      <c r="T115" s="209"/>
      <c r="AT115" s="210" t="s">
        <v>140</v>
      </c>
      <c r="AU115" s="210" t="s">
        <v>81</v>
      </c>
      <c r="AV115" s="13" t="s">
        <v>79</v>
      </c>
      <c r="AW115" s="13" t="s">
        <v>34</v>
      </c>
      <c r="AX115" s="13" t="s">
        <v>72</v>
      </c>
      <c r="AY115" s="210" t="s">
        <v>130</v>
      </c>
    </row>
    <row r="116" spans="1:65" s="14" customFormat="1" ht="11.25">
      <c r="B116" s="211"/>
      <c r="C116" s="212"/>
      <c r="D116" s="202" t="s">
        <v>140</v>
      </c>
      <c r="E116" s="213" t="s">
        <v>19</v>
      </c>
      <c r="F116" s="214" t="s">
        <v>1299</v>
      </c>
      <c r="G116" s="212"/>
      <c r="H116" s="215">
        <v>85.5</v>
      </c>
      <c r="I116" s="216"/>
      <c r="J116" s="212"/>
      <c r="K116" s="212"/>
      <c r="L116" s="217"/>
      <c r="M116" s="218"/>
      <c r="N116" s="219"/>
      <c r="O116" s="219"/>
      <c r="P116" s="219"/>
      <c r="Q116" s="219"/>
      <c r="R116" s="219"/>
      <c r="S116" s="219"/>
      <c r="T116" s="220"/>
      <c r="AT116" s="221" t="s">
        <v>140</v>
      </c>
      <c r="AU116" s="221" t="s">
        <v>81</v>
      </c>
      <c r="AV116" s="14" t="s">
        <v>81</v>
      </c>
      <c r="AW116" s="14" t="s">
        <v>34</v>
      </c>
      <c r="AX116" s="14" t="s">
        <v>72</v>
      </c>
      <c r="AY116" s="221" t="s">
        <v>130</v>
      </c>
    </row>
    <row r="117" spans="1:65" s="15" customFormat="1" ht="11.25">
      <c r="B117" s="222"/>
      <c r="C117" s="223"/>
      <c r="D117" s="202" t="s">
        <v>140</v>
      </c>
      <c r="E117" s="224" t="s">
        <v>19</v>
      </c>
      <c r="F117" s="225" t="s">
        <v>144</v>
      </c>
      <c r="G117" s="223"/>
      <c r="H117" s="226">
        <v>85.5</v>
      </c>
      <c r="I117" s="227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AT117" s="232" t="s">
        <v>140</v>
      </c>
      <c r="AU117" s="232" t="s">
        <v>81</v>
      </c>
      <c r="AV117" s="15" t="s">
        <v>136</v>
      </c>
      <c r="AW117" s="15" t="s">
        <v>34</v>
      </c>
      <c r="AX117" s="15" t="s">
        <v>79</v>
      </c>
      <c r="AY117" s="232" t="s">
        <v>130</v>
      </c>
    </row>
    <row r="118" spans="1:65" s="2" customFormat="1" ht="24.2" customHeight="1">
      <c r="A118" s="36"/>
      <c r="B118" s="37"/>
      <c r="C118" s="181" t="s">
        <v>168</v>
      </c>
      <c r="D118" s="181" t="s">
        <v>132</v>
      </c>
      <c r="E118" s="182" t="s">
        <v>1300</v>
      </c>
      <c r="F118" s="183" t="s">
        <v>1301</v>
      </c>
      <c r="G118" s="184" t="s">
        <v>162</v>
      </c>
      <c r="H118" s="185">
        <v>132.16</v>
      </c>
      <c r="I118" s="186"/>
      <c r="J118" s="187">
        <f>ROUND(I118*H118,2)</f>
        <v>0</v>
      </c>
      <c r="K118" s="188"/>
      <c r="L118" s="41"/>
      <c r="M118" s="189" t="s">
        <v>19</v>
      </c>
      <c r="N118" s="190" t="s">
        <v>43</v>
      </c>
      <c r="O118" s="66"/>
      <c r="P118" s="191">
        <f>O118*H118</f>
        <v>0</v>
      </c>
      <c r="Q118" s="191">
        <v>0</v>
      </c>
      <c r="R118" s="191">
        <f>Q118*H118</f>
        <v>0</v>
      </c>
      <c r="S118" s="191">
        <v>0</v>
      </c>
      <c r="T118" s="192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3" t="s">
        <v>136</v>
      </c>
      <c r="AT118" s="193" t="s">
        <v>132</v>
      </c>
      <c r="AU118" s="193" t="s">
        <v>81</v>
      </c>
      <c r="AY118" s="19" t="s">
        <v>130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19" t="s">
        <v>79</v>
      </c>
      <c r="BK118" s="194">
        <f>ROUND(I118*H118,2)</f>
        <v>0</v>
      </c>
      <c r="BL118" s="19" t="s">
        <v>136</v>
      </c>
      <c r="BM118" s="193" t="s">
        <v>1302</v>
      </c>
    </row>
    <row r="119" spans="1:65" s="2" customFormat="1" ht="11.25">
      <c r="A119" s="36"/>
      <c r="B119" s="37"/>
      <c r="C119" s="38"/>
      <c r="D119" s="195" t="s">
        <v>138</v>
      </c>
      <c r="E119" s="38"/>
      <c r="F119" s="196" t="s">
        <v>1303</v>
      </c>
      <c r="G119" s="38"/>
      <c r="H119" s="38"/>
      <c r="I119" s="197"/>
      <c r="J119" s="38"/>
      <c r="K119" s="38"/>
      <c r="L119" s="41"/>
      <c r="M119" s="198"/>
      <c r="N119" s="199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138</v>
      </c>
      <c r="AU119" s="19" t="s">
        <v>81</v>
      </c>
    </row>
    <row r="120" spans="1:65" s="13" customFormat="1" ht="11.25">
      <c r="B120" s="200"/>
      <c r="C120" s="201"/>
      <c r="D120" s="202" t="s">
        <v>140</v>
      </c>
      <c r="E120" s="203" t="s">
        <v>19</v>
      </c>
      <c r="F120" s="204" t="s">
        <v>1294</v>
      </c>
      <c r="G120" s="201"/>
      <c r="H120" s="203" t="s">
        <v>19</v>
      </c>
      <c r="I120" s="205"/>
      <c r="J120" s="201"/>
      <c r="K120" s="201"/>
      <c r="L120" s="206"/>
      <c r="M120" s="207"/>
      <c r="N120" s="208"/>
      <c r="O120" s="208"/>
      <c r="P120" s="208"/>
      <c r="Q120" s="208"/>
      <c r="R120" s="208"/>
      <c r="S120" s="208"/>
      <c r="T120" s="209"/>
      <c r="AT120" s="210" t="s">
        <v>140</v>
      </c>
      <c r="AU120" s="210" t="s">
        <v>81</v>
      </c>
      <c r="AV120" s="13" t="s">
        <v>79</v>
      </c>
      <c r="AW120" s="13" t="s">
        <v>34</v>
      </c>
      <c r="AX120" s="13" t="s">
        <v>72</v>
      </c>
      <c r="AY120" s="210" t="s">
        <v>130</v>
      </c>
    </row>
    <row r="121" spans="1:65" s="13" customFormat="1" ht="11.25">
      <c r="B121" s="200"/>
      <c r="C121" s="201"/>
      <c r="D121" s="202" t="s">
        <v>140</v>
      </c>
      <c r="E121" s="203" t="s">
        <v>19</v>
      </c>
      <c r="F121" s="204" t="s">
        <v>1304</v>
      </c>
      <c r="G121" s="201"/>
      <c r="H121" s="203" t="s">
        <v>19</v>
      </c>
      <c r="I121" s="205"/>
      <c r="J121" s="201"/>
      <c r="K121" s="201"/>
      <c r="L121" s="206"/>
      <c r="M121" s="207"/>
      <c r="N121" s="208"/>
      <c r="O121" s="208"/>
      <c r="P121" s="208"/>
      <c r="Q121" s="208"/>
      <c r="R121" s="208"/>
      <c r="S121" s="208"/>
      <c r="T121" s="209"/>
      <c r="AT121" s="210" t="s">
        <v>140</v>
      </c>
      <c r="AU121" s="210" t="s">
        <v>81</v>
      </c>
      <c r="AV121" s="13" t="s">
        <v>79</v>
      </c>
      <c r="AW121" s="13" t="s">
        <v>34</v>
      </c>
      <c r="AX121" s="13" t="s">
        <v>72</v>
      </c>
      <c r="AY121" s="210" t="s">
        <v>130</v>
      </c>
    </row>
    <row r="122" spans="1:65" s="14" customFormat="1" ht="11.25">
      <c r="B122" s="211"/>
      <c r="C122" s="212"/>
      <c r="D122" s="202" t="s">
        <v>140</v>
      </c>
      <c r="E122" s="213" t="s">
        <v>19</v>
      </c>
      <c r="F122" s="214" t="s">
        <v>1305</v>
      </c>
      <c r="G122" s="212"/>
      <c r="H122" s="215">
        <v>132.16</v>
      </c>
      <c r="I122" s="216"/>
      <c r="J122" s="212"/>
      <c r="K122" s="212"/>
      <c r="L122" s="217"/>
      <c r="M122" s="218"/>
      <c r="N122" s="219"/>
      <c r="O122" s="219"/>
      <c r="P122" s="219"/>
      <c r="Q122" s="219"/>
      <c r="R122" s="219"/>
      <c r="S122" s="219"/>
      <c r="T122" s="220"/>
      <c r="AT122" s="221" t="s">
        <v>140</v>
      </c>
      <c r="AU122" s="221" t="s">
        <v>81</v>
      </c>
      <c r="AV122" s="14" t="s">
        <v>81</v>
      </c>
      <c r="AW122" s="14" t="s">
        <v>34</v>
      </c>
      <c r="AX122" s="14" t="s">
        <v>72</v>
      </c>
      <c r="AY122" s="221" t="s">
        <v>130</v>
      </c>
    </row>
    <row r="123" spans="1:65" s="15" customFormat="1" ht="11.25">
      <c r="B123" s="222"/>
      <c r="C123" s="223"/>
      <c r="D123" s="202" t="s">
        <v>140</v>
      </c>
      <c r="E123" s="224" t="s">
        <v>19</v>
      </c>
      <c r="F123" s="225" t="s">
        <v>144</v>
      </c>
      <c r="G123" s="223"/>
      <c r="H123" s="226">
        <v>132.16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AT123" s="232" t="s">
        <v>140</v>
      </c>
      <c r="AU123" s="232" t="s">
        <v>81</v>
      </c>
      <c r="AV123" s="15" t="s">
        <v>136</v>
      </c>
      <c r="AW123" s="15" t="s">
        <v>34</v>
      </c>
      <c r="AX123" s="15" t="s">
        <v>79</v>
      </c>
      <c r="AY123" s="232" t="s">
        <v>130</v>
      </c>
    </row>
    <row r="124" spans="1:65" s="2" customFormat="1" ht="24.2" customHeight="1">
      <c r="A124" s="36"/>
      <c r="B124" s="37"/>
      <c r="C124" s="181" t="s">
        <v>185</v>
      </c>
      <c r="D124" s="181" t="s">
        <v>132</v>
      </c>
      <c r="E124" s="182" t="s">
        <v>201</v>
      </c>
      <c r="F124" s="183" t="s">
        <v>202</v>
      </c>
      <c r="G124" s="184" t="s">
        <v>162</v>
      </c>
      <c r="H124" s="185">
        <v>319.2</v>
      </c>
      <c r="I124" s="186"/>
      <c r="J124" s="187">
        <f>ROUND(I124*H124,2)</f>
        <v>0</v>
      </c>
      <c r="K124" s="188"/>
      <c r="L124" s="41"/>
      <c r="M124" s="189" t="s">
        <v>19</v>
      </c>
      <c r="N124" s="190" t="s">
        <v>43</v>
      </c>
      <c r="O124" s="66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3" t="s">
        <v>136</v>
      </c>
      <c r="AT124" s="193" t="s">
        <v>132</v>
      </c>
      <c r="AU124" s="193" t="s">
        <v>81</v>
      </c>
      <c r="AY124" s="19" t="s">
        <v>130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9" t="s">
        <v>79</v>
      </c>
      <c r="BK124" s="194">
        <f>ROUND(I124*H124,2)</f>
        <v>0</v>
      </c>
      <c r="BL124" s="19" t="s">
        <v>136</v>
      </c>
      <c r="BM124" s="193" t="s">
        <v>1306</v>
      </c>
    </row>
    <row r="125" spans="1:65" s="2" customFormat="1" ht="11.25">
      <c r="A125" s="36"/>
      <c r="B125" s="37"/>
      <c r="C125" s="38"/>
      <c r="D125" s="195" t="s">
        <v>138</v>
      </c>
      <c r="E125" s="38"/>
      <c r="F125" s="196" t="s">
        <v>204</v>
      </c>
      <c r="G125" s="38"/>
      <c r="H125" s="38"/>
      <c r="I125" s="197"/>
      <c r="J125" s="38"/>
      <c r="K125" s="38"/>
      <c r="L125" s="41"/>
      <c r="M125" s="198"/>
      <c r="N125" s="199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138</v>
      </c>
      <c r="AU125" s="19" t="s">
        <v>81</v>
      </c>
    </row>
    <row r="126" spans="1:65" s="13" customFormat="1" ht="11.25">
      <c r="B126" s="200"/>
      <c r="C126" s="201"/>
      <c r="D126" s="202" t="s">
        <v>140</v>
      </c>
      <c r="E126" s="203" t="s">
        <v>19</v>
      </c>
      <c r="F126" s="204" t="s">
        <v>1294</v>
      </c>
      <c r="G126" s="201"/>
      <c r="H126" s="203" t="s">
        <v>19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140</v>
      </c>
      <c r="AU126" s="210" t="s">
        <v>81</v>
      </c>
      <c r="AV126" s="13" t="s">
        <v>79</v>
      </c>
      <c r="AW126" s="13" t="s">
        <v>34</v>
      </c>
      <c r="AX126" s="13" t="s">
        <v>72</v>
      </c>
      <c r="AY126" s="210" t="s">
        <v>130</v>
      </c>
    </row>
    <row r="127" spans="1:65" s="13" customFormat="1" ht="11.25">
      <c r="B127" s="200"/>
      <c r="C127" s="201"/>
      <c r="D127" s="202" t="s">
        <v>140</v>
      </c>
      <c r="E127" s="203" t="s">
        <v>19</v>
      </c>
      <c r="F127" s="204" t="s">
        <v>1307</v>
      </c>
      <c r="G127" s="201"/>
      <c r="H127" s="203" t="s">
        <v>19</v>
      </c>
      <c r="I127" s="205"/>
      <c r="J127" s="201"/>
      <c r="K127" s="201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140</v>
      </c>
      <c r="AU127" s="210" t="s">
        <v>81</v>
      </c>
      <c r="AV127" s="13" t="s">
        <v>79</v>
      </c>
      <c r="AW127" s="13" t="s">
        <v>34</v>
      </c>
      <c r="AX127" s="13" t="s">
        <v>72</v>
      </c>
      <c r="AY127" s="210" t="s">
        <v>130</v>
      </c>
    </row>
    <row r="128" spans="1:65" s="14" customFormat="1" ht="11.25">
      <c r="B128" s="211"/>
      <c r="C128" s="212"/>
      <c r="D128" s="202" t="s">
        <v>140</v>
      </c>
      <c r="E128" s="213" t="s">
        <v>19</v>
      </c>
      <c r="F128" s="214" t="s">
        <v>1308</v>
      </c>
      <c r="G128" s="212"/>
      <c r="H128" s="215">
        <v>319.2</v>
      </c>
      <c r="I128" s="216"/>
      <c r="J128" s="212"/>
      <c r="K128" s="212"/>
      <c r="L128" s="217"/>
      <c r="M128" s="218"/>
      <c r="N128" s="219"/>
      <c r="O128" s="219"/>
      <c r="P128" s="219"/>
      <c r="Q128" s="219"/>
      <c r="R128" s="219"/>
      <c r="S128" s="219"/>
      <c r="T128" s="220"/>
      <c r="AT128" s="221" t="s">
        <v>140</v>
      </c>
      <c r="AU128" s="221" t="s">
        <v>81</v>
      </c>
      <c r="AV128" s="14" t="s">
        <v>81</v>
      </c>
      <c r="AW128" s="14" t="s">
        <v>34</v>
      </c>
      <c r="AX128" s="14" t="s">
        <v>72</v>
      </c>
      <c r="AY128" s="221" t="s">
        <v>130</v>
      </c>
    </row>
    <row r="129" spans="1:65" s="15" customFormat="1" ht="11.25">
      <c r="B129" s="222"/>
      <c r="C129" s="223"/>
      <c r="D129" s="202" t="s">
        <v>140</v>
      </c>
      <c r="E129" s="224" t="s">
        <v>19</v>
      </c>
      <c r="F129" s="225" t="s">
        <v>144</v>
      </c>
      <c r="G129" s="223"/>
      <c r="H129" s="226">
        <v>319.2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AT129" s="232" t="s">
        <v>140</v>
      </c>
      <c r="AU129" s="232" t="s">
        <v>81</v>
      </c>
      <c r="AV129" s="15" t="s">
        <v>136</v>
      </c>
      <c r="AW129" s="15" t="s">
        <v>34</v>
      </c>
      <c r="AX129" s="15" t="s">
        <v>79</v>
      </c>
      <c r="AY129" s="232" t="s">
        <v>130</v>
      </c>
    </row>
    <row r="130" spans="1:65" s="2" customFormat="1" ht="16.5" customHeight="1">
      <c r="A130" s="36"/>
      <c r="B130" s="37"/>
      <c r="C130" s="181" t="s">
        <v>193</v>
      </c>
      <c r="D130" s="181" t="s">
        <v>132</v>
      </c>
      <c r="E130" s="182" t="s">
        <v>1309</v>
      </c>
      <c r="F130" s="183" t="s">
        <v>1310</v>
      </c>
      <c r="G130" s="184" t="s">
        <v>162</v>
      </c>
      <c r="H130" s="185">
        <v>1.44</v>
      </c>
      <c r="I130" s="186"/>
      <c r="J130" s="187">
        <f>ROUND(I130*H130,2)</f>
        <v>0</v>
      </c>
      <c r="K130" s="188"/>
      <c r="L130" s="41"/>
      <c r="M130" s="189" t="s">
        <v>19</v>
      </c>
      <c r="N130" s="190" t="s">
        <v>43</v>
      </c>
      <c r="O130" s="66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3" t="s">
        <v>136</v>
      </c>
      <c r="AT130" s="193" t="s">
        <v>132</v>
      </c>
      <c r="AU130" s="193" t="s">
        <v>81</v>
      </c>
      <c r="AY130" s="19" t="s">
        <v>130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9" t="s">
        <v>79</v>
      </c>
      <c r="BK130" s="194">
        <f>ROUND(I130*H130,2)</f>
        <v>0</v>
      </c>
      <c r="BL130" s="19" t="s">
        <v>136</v>
      </c>
      <c r="BM130" s="193" t="s">
        <v>1311</v>
      </c>
    </row>
    <row r="131" spans="1:65" s="2" customFormat="1" ht="11.25">
      <c r="A131" s="36"/>
      <c r="B131" s="37"/>
      <c r="C131" s="38"/>
      <c r="D131" s="195" t="s">
        <v>138</v>
      </c>
      <c r="E131" s="38"/>
      <c r="F131" s="196" t="s">
        <v>1312</v>
      </c>
      <c r="G131" s="38"/>
      <c r="H131" s="38"/>
      <c r="I131" s="197"/>
      <c r="J131" s="38"/>
      <c r="K131" s="38"/>
      <c r="L131" s="41"/>
      <c r="M131" s="198"/>
      <c r="N131" s="199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138</v>
      </c>
      <c r="AU131" s="19" t="s">
        <v>81</v>
      </c>
    </row>
    <row r="132" spans="1:65" s="13" customFormat="1" ht="11.25">
      <c r="B132" s="200"/>
      <c r="C132" s="201"/>
      <c r="D132" s="202" t="s">
        <v>140</v>
      </c>
      <c r="E132" s="203" t="s">
        <v>19</v>
      </c>
      <c r="F132" s="204" t="s">
        <v>1294</v>
      </c>
      <c r="G132" s="201"/>
      <c r="H132" s="203" t="s">
        <v>19</v>
      </c>
      <c r="I132" s="205"/>
      <c r="J132" s="201"/>
      <c r="K132" s="201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140</v>
      </c>
      <c r="AU132" s="210" t="s">
        <v>81</v>
      </c>
      <c r="AV132" s="13" t="s">
        <v>79</v>
      </c>
      <c r="AW132" s="13" t="s">
        <v>34</v>
      </c>
      <c r="AX132" s="13" t="s">
        <v>72</v>
      </c>
      <c r="AY132" s="210" t="s">
        <v>130</v>
      </c>
    </row>
    <row r="133" spans="1:65" s="13" customFormat="1" ht="11.25">
      <c r="B133" s="200"/>
      <c r="C133" s="201"/>
      <c r="D133" s="202" t="s">
        <v>140</v>
      </c>
      <c r="E133" s="203" t="s">
        <v>19</v>
      </c>
      <c r="F133" s="204" t="s">
        <v>1313</v>
      </c>
      <c r="G133" s="201"/>
      <c r="H133" s="203" t="s">
        <v>19</v>
      </c>
      <c r="I133" s="205"/>
      <c r="J133" s="201"/>
      <c r="K133" s="201"/>
      <c r="L133" s="206"/>
      <c r="M133" s="207"/>
      <c r="N133" s="208"/>
      <c r="O133" s="208"/>
      <c r="P133" s="208"/>
      <c r="Q133" s="208"/>
      <c r="R133" s="208"/>
      <c r="S133" s="208"/>
      <c r="T133" s="209"/>
      <c r="AT133" s="210" t="s">
        <v>140</v>
      </c>
      <c r="AU133" s="210" t="s">
        <v>81</v>
      </c>
      <c r="AV133" s="13" t="s">
        <v>79</v>
      </c>
      <c r="AW133" s="13" t="s">
        <v>34</v>
      </c>
      <c r="AX133" s="13" t="s">
        <v>72</v>
      </c>
      <c r="AY133" s="210" t="s">
        <v>130</v>
      </c>
    </row>
    <row r="134" spans="1:65" s="14" customFormat="1" ht="11.25">
      <c r="B134" s="211"/>
      <c r="C134" s="212"/>
      <c r="D134" s="202" t="s">
        <v>140</v>
      </c>
      <c r="E134" s="213" t="s">
        <v>19</v>
      </c>
      <c r="F134" s="214" t="s">
        <v>1314</v>
      </c>
      <c r="G134" s="212"/>
      <c r="H134" s="215">
        <v>1.44</v>
      </c>
      <c r="I134" s="216"/>
      <c r="J134" s="212"/>
      <c r="K134" s="212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140</v>
      </c>
      <c r="AU134" s="221" t="s">
        <v>81</v>
      </c>
      <c r="AV134" s="14" t="s">
        <v>81</v>
      </c>
      <c r="AW134" s="14" t="s">
        <v>34</v>
      </c>
      <c r="AX134" s="14" t="s">
        <v>72</v>
      </c>
      <c r="AY134" s="221" t="s">
        <v>130</v>
      </c>
    </row>
    <row r="135" spans="1:65" s="15" customFormat="1" ht="11.25">
      <c r="B135" s="222"/>
      <c r="C135" s="223"/>
      <c r="D135" s="202" t="s">
        <v>140</v>
      </c>
      <c r="E135" s="224" t="s">
        <v>19</v>
      </c>
      <c r="F135" s="225" t="s">
        <v>144</v>
      </c>
      <c r="G135" s="223"/>
      <c r="H135" s="226">
        <v>1.44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140</v>
      </c>
      <c r="AU135" s="232" t="s">
        <v>81</v>
      </c>
      <c r="AV135" s="15" t="s">
        <v>136</v>
      </c>
      <c r="AW135" s="15" t="s">
        <v>34</v>
      </c>
      <c r="AX135" s="15" t="s">
        <v>79</v>
      </c>
      <c r="AY135" s="232" t="s">
        <v>130</v>
      </c>
    </row>
    <row r="136" spans="1:65" s="2" customFormat="1" ht="37.9" customHeight="1">
      <c r="A136" s="36"/>
      <c r="B136" s="37"/>
      <c r="C136" s="181" t="s">
        <v>200</v>
      </c>
      <c r="D136" s="181" t="s">
        <v>132</v>
      </c>
      <c r="E136" s="182" t="s">
        <v>215</v>
      </c>
      <c r="F136" s="183" t="s">
        <v>216</v>
      </c>
      <c r="G136" s="184" t="s">
        <v>162</v>
      </c>
      <c r="H136" s="185">
        <v>1009.563</v>
      </c>
      <c r="I136" s="186"/>
      <c r="J136" s="187">
        <f>ROUND(I136*H136,2)</f>
        <v>0</v>
      </c>
      <c r="K136" s="188"/>
      <c r="L136" s="41"/>
      <c r="M136" s="189" t="s">
        <v>19</v>
      </c>
      <c r="N136" s="190" t="s">
        <v>43</v>
      </c>
      <c r="O136" s="66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3" t="s">
        <v>136</v>
      </c>
      <c r="AT136" s="193" t="s">
        <v>132</v>
      </c>
      <c r="AU136" s="193" t="s">
        <v>81</v>
      </c>
      <c r="AY136" s="19" t="s">
        <v>130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9" t="s">
        <v>79</v>
      </c>
      <c r="BK136" s="194">
        <f>ROUND(I136*H136,2)</f>
        <v>0</v>
      </c>
      <c r="BL136" s="19" t="s">
        <v>136</v>
      </c>
      <c r="BM136" s="193" t="s">
        <v>1315</v>
      </c>
    </row>
    <row r="137" spans="1:65" s="2" customFormat="1" ht="11.25">
      <c r="A137" s="36"/>
      <c r="B137" s="37"/>
      <c r="C137" s="38"/>
      <c r="D137" s="195" t="s">
        <v>138</v>
      </c>
      <c r="E137" s="38"/>
      <c r="F137" s="196" t="s">
        <v>218</v>
      </c>
      <c r="G137" s="38"/>
      <c r="H137" s="38"/>
      <c r="I137" s="197"/>
      <c r="J137" s="38"/>
      <c r="K137" s="38"/>
      <c r="L137" s="41"/>
      <c r="M137" s="198"/>
      <c r="N137" s="199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138</v>
      </c>
      <c r="AU137" s="19" t="s">
        <v>81</v>
      </c>
    </row>
    <row r="138" spans="1:65" s="13" customFormat="1" ht="11.25">
      <c r="B138" s="200"/>
      <c r="C138" s="201"/>
      <c r="D138" s="202" t="s">
        <v>140</v>
      </c>
      <c r="E138" s="203" t="s">
        <v>19</v>
      </c>
      <c r="F138" s="204" t="s">
        <v>1294</v>
      </c>
      <c r="G138" s="201"/>
      <c r="H138" s="203" t="s">
        <v>19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140</v>
      </c>
      <c r="AU138" s="210" t="s">
        <v>81</v>
      </c>
      <c r="AV138" s="13" t="s">
        <v>79</v>
      </c>
      <c r="AW138" s="13" t="s">
        <v>34</v>
      </c>
      <c r="AX138" s="13" t="s">
        <v>72</v>
      </c>
      <c r="AY138" s="210" t="s">
        <v>130</v>
      </c>
    </row>
    <row r="139" spans="1:65" s="13" customFormat="1" ht="11.25">
      <c r="B139" s="200"/>
      <c r="C139" s="201"/>
      <c r="D139" s="202" t="s">
        <v>140</v>
      </c>
      <c r="E139" s="203" t="s">
        <v>19</v>
      </c>
      <c r="F139" s="204" t="s">
        <v>478</v>
      </c>
      <c r="G139" s="201"/>
      <c r="H139" s="203" t="s">
        <v>19</v>
      </c>
      <c r="I139" s="205"/>
      <c r="J139" s="201"/>
      <c r="K139" s="201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140</v>
      </c>
      <c r="AU139" s="210" t="s">
        <v>81</v>
      </c>
      <c r="AV139" s="13" t="s">
        <v>79</v>
      </c>
      <c r="AW139" s="13" t="s">
        <v>34</v>
      </c>
      <c r="AX139" s="13" t="s">
        <v>72</v>
      </c>
      <c r="AY139" s="210" t="s">
        <v>130</v>
      </c>
    </row>
    <row r="140" spans="1:65" s="14" customFormat="1" ht="11.25">
      <c r="B140" s="211"/>
      <c r="C140" s="212"/>
      <c r="D140" s="202" t="s">
        <v>140</v>
      </c>
      <c r="E140" s="213" t="s">
        <v>19</v>
      </c>
      <c r="F140" s="214" t="s">
        <v>1316</v>
      </c>
      <c r="G140" s="212"/>
      <c r="H140" s="215">
        <v>451.36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140</v>
      </c>
      <c r="AU140" s="221" t="s">
        <v>81</v>
      </c>
      <c r="AV140" s="14" t="s">
        <v>81</v>
      </c>
      <c r="AW140" s="14" t="s">
        <v>34</v>
      </c>
      <c r="AX140" s="14" t="s">
        <v>72</v>
      </c>
      <c r="AY140" s="221" t="s">
        <v>130</v>
      </c>
    </row>
    <row r="141" spans="1:65" s="13" customFormat="1" ht="11.25">
      <c r="B141" s="200"/>
      <c r="C141" s="201"/>
      <c r="D141" s="202" t="s">
        <v>140</v>
      </c>
      <c r="E141" s="203" t="s">
        <v>19</v>
      </c>
      <c r="F141" s="204" t="s">
        <v>219</v>
      </c>
      <c r="G141" s="201"/>
      <c r="H141" s="203" t="s">
        <v>19</v>
      </c>
      <c r="I141" s="205"/>
      <c r="J141" s="201"/>
      <c r="K141" s="201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140</v>
      </c>
      <c r="AU141" s="210" t="s">
        <v>81</v>
      </c>
      <c r="AV141" s="13" t="s">
        <v>79</v>
      </c>
      <c r="AW141" s="13" t="s">
        <v>34</v>
      </c>
      <c r="AX141" s="13" t="s">
        <v>72</v>
      </c>
      <c r="AY141" s="210" t="s">
        <v>130</v>
      </c>
    </row>
    <row r="142" spans="1:65" s="14" customFormat="1" ht="11.25">
      <c r="B142" s="211"/>
      <c r="C142" s="212"/>
      <c r="D142" s="202" t="s">
        <v>140</v>
      </c>
      <c r="E142" s="213" t="s">
        <v>19</v>
      </c>
      <c r="F142" s="214" t="s">
        <v>1299</v>
      </c>
      <c r="G142" s="212"/>
      <c r="H142" s="215">
        <v>85.5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140</v>
      </c>
      <c r="AU142" s="221" t="s">
        <v>81</v>
      </c>
      <c r="AV142" s="14" t="s">
        <v>81</v>
      </c>
      <c r="AW142" s="14" t="s">
        <v>34</v>
      </c>
      <c r="AX142" s="14" t="s">
        <v>72</v>
      </c>
      <c r="AY142" s="221" t="s">
        <v>130</v>
      </c>
    </row>
    <row r="143" spans="1:65" s="13" customFormat="1" ht="11.25">
      <c r="B143" s="200"/>
      <c r="C143" s="201"/>
      <c r="D143" s="202" t="s">
        <v>140</v>
      </c>
      <c r="E143" s="203" t="s">
        <v>19</v>
      </c>
      <c r="F143" s="204" t="s">
        <v>1317</v>
      </c>
      <c r="G143" s="201"/>
      <c r="H143" s="203" t="s">
        <v>19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140</v>
      </c>
      <c r="AU143" s="210" t="s">
        <v>81</v>
      </c>
      <c r="AV143" s="13" t="s">
        <v>79</v>
      </c>
      <c r="AW143" s="13" t="s">
        <v>34</v>
      </c>
      <c r="AX143" s="13" t="s">
        <v>72</v>
      </c>
      <c r="AY143" s="210" t="s">
        <v>130</v>
      </c>
    </row>
    <row r="144" spans="1:65" s="14" customFormat="1" ht="11.25">
      <c r="B144" s="211"/>
      <c r="C144" s="212"/>
      <c r="D144" s="202" t="s">
        <v>140</v>
      </c>
      <c r="E144" s="213" t="s">
        <v>19</v>
      </c>
      <c r="F144" s="214" t="s">
        <v>1299</v>
      </c>
      <c r="G144" s="212"/>
      <c r="H144" s="215">
        <v>85.5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140</v>
      </c>
      <c r="AU144" s="221" t="s">
        <v>81</v>
      </c>
      <c r="AV144" s="14" t="s">
        <v>81</v>
      </c>
      <c r="AW144" s="14" t="s">
        <v>34</v>
      </c>
      <c r="AX144" s="14" t="s">
        <v>72</v>
      </c>
      <c r="AY144" s="221" t="s">
        <v>130</v>
      </c>
    </row>
    <row r="145" spans="1:65" s="13" customFormat="1" ht="11.25">
      <c r="B145" s="200"/>
      <c r="C145" s="201"/>
      <c r="D145" s="202" t="s">
        <v>140</v>
      </c>
      <c r="E145" s="203" t="s">
        <v>19</v>
      </c>
      <c r="F145" s="204" t="s">
        <v>249</v>
      </c>
      <c r="G145" s="201"/>
      <c r="H145" s="203" t="s">
        <v>19</v>
      </c>
      <c r="I145" s="205"/>
      <c r="J145" s="201"/>
      <c r="K145" s="201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140</v>
      </c>
      <c r="AU145" s="210" t="s">
        <v>81</v>
      </c>
      <c r="AV145" s="13" t="s">
        <v>79</v>
      </c>
      <c r="AW145" s="13" t="s">
        <v>34</v>
      </c>
      <c r="AX145" s="13" t="s">
        <v>72</v>
      </c>
      <c r="AY145" s="210" t="s">
        <v>130</v>
      </c>
    </row>
    <row r="146" spans="1:65" s="14" customFormat="1" ht="11.25">
      <c r="B146" s="211"/>
      <c r="C146" s="212"/>
      <c r="D146" s="202" t="s">
        <v>140</v>
      </c>
      <c r="E146" s="213" t="s">
        <v>19</v>
      </c>
      <c r="F146" s="214" t="s">
        <v>1318</v>
      </c>
      <c r="G146" s="212"/>
      <c r="H146" s="215">
        <v>387.20299999999997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140</v>
      </c>
      <c r="AU146" s="221" t="s">
        <v>81</v>
      </c>
      <c r="AV146" s="14" t="s">
        <v>81</v>
      </c>
      <c r="AW146" s="14" t="s">
        <v>34</v>
      </c>
      <c r="AX146" s="14" t="s">
        <v>72</v>
      </c>
      <c r="AY146" s="221" t="s">
        <v>130</v>
      </c>
    </row>
    <row r="147" spans="1:65" s="15" customFormat="1" ht="11.25">
      <c r="B147" s="222"/>
      <c r="C147" s="223"/>
      <c r="D147" s="202" t="s">
        <v>140</v>
      </c>
      <c r="E147" s="224" t="s">
        <v>19</v>
      </c>
      <c r="F147" s="225" t="s">
        <v>144</v>
      </c>
      <c r="G147" s="223"/>
      <c r="H147" s="226">
        <v>1009.563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140</v>
      </c>
      <c r="AU147" s="232" t="s">
        <v>81</v>
      </c>
      <c r="AV147" s="15" t="s">
        <v>136</v>
      </c>
      <c r="AW147" s="15" t="s">
        <v>34</v>
      </c>
      <c r="AX147" s="15" t="s">
        <v>79</v>
      </c>
      <c r="AY147" s="232" t="s">
        <v>130</v>
      </c>
    </row>
    <row r="148" spans="1:65" s="2" customFormat="1" ht="37.9" customHeight="1">
      <c r="A148" s="36"/>
      <c r="B148" s="37"/>
      <c r="C148" s="181" t="s">
        <v>214</v>
      </c>
      <c r="D148" s="181" t="s">
        <v>132</v>
      </c>
      <c r="E148" s="182" t="s">
        <v>228</v>
      </c>
      <c r="F148" s="183" t="s">
        <v>229</v>
      </c>
      <c r="G148" s="184" t="s">
        <v>162</v>
      </c>
      <c r="H148" s="185">
        <v>64.156999999999996</v>
      </c>
      <c r="I148" s="186"/>
      <c r="J148" s="187">
        <f>ROUND(I148*H148,2)</f>
        <v>0</v>
      </c>
      <c r="K148" s="188"/>
      <c r="L148" s="41"/>
      <c r="M148" s="189" t="s">
        <v>19</v>
      </c>
      <c r="N148" s="190" t="s">
        <v>43</v>
      </c>
      <c r="O148" s="66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3" t="s">
        <v>136</v>
      </c>
      <c r="AT148" s="193" t="s">
        <v>132</v>
      </c>
      <c r="AU148" s="193" t="s">
        <v>81</v>
      </c>
      <c r="AY148" s="19" t="s">
        <v>130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9" t="s">
        <v>79</v>
      </c>
      <c r="BK148" s="194">
        <f>ROUND(I148*H148,2)</f>
        <v>0</v>
      </c>
      <c r="BL148" s="19" t="s">
        <v>136</v>
      </c>
      <c r="BM148" s="193" t="s">
        <v>1319</v>
      </c>
    </row>
    <row r="149" spans="1:65" s="2" customFormat="1" ht="11.25">
      <c r="A149" s="36"/>
      <c r="B149" s="37"/>
      <c r="C149" s="38"/>
      <c r="D149" s="195" t="s">
        <v>138</v>
      </c>
      <c r="E149" s="38"/>
      <c r="F149" s="196" t="s">
        <v>231</v>
      </c>
      <c r="G149" s="38"/>
      <c r="H149" s="38"/>
      <c r="I149" s="197"/>
      <c r="J149" s="38"/>
      <c r="K149" s="38"/>
      <c r="L149" s="41"/>
      <c r="M149" s="198"/>
      <c r="N149" s="199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138</v>
      </c>
      <c r="AU149" s="19" t="s">
        <v>81</v>
      </c>
    </row>
    <row r="150" spans="1:65" s="13" customFormat="1" ht="11.25">
      <c r="B150" s="200"/>
      <c r="C150" s="201"/>
      <c r="D150" s="202" t="s">
        <v>140</v>
      </c>
      <c r="E150" s="203" t="s">
        <v>19</v>
      </c>
      <c r="F150" s="204" t="s">
        <v>1294</v>
      </c>
      <c r="G150" s="201"/>
      <c r="H150" s="203" t="s">
        <v>19</v>
      </c>
      <c r="I150" s="205"/>
      <c r="J150" s="201"/>
      <c r="K150" s="201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140</v>
      </c>
      <c r="AU150" s="210" t="s">
        <v>81</v>
      </c>
      <c r="AV150" s="13" t="s">
        <v>79</v>
      </c>
      <c r="AW150" s="13" t="s">
        <v>34</v>
      </c>
      <c r="AX150" s="13" t="s">
        <v>72</v>
      </c>
      <c r="AY150" s="210" t="s">
        <v>130</v>
      </c>
    </row>
    <row r="151" spans="1:65" s="13" customFormat="1" ht="11.25">
      <c r="B151" s="200"/>
      <c r="C151" s="201"/>
      <c r="D151" s="202" t="s">
        <v>140</v>
      </c>
      <c r="E151" s="203" t="s">
        <v>19</v>
      </c>
      <c r="F151" s="204" t="s">
        <v>232</v>
      </c>
      <c r="G151" s="201"/>
      <c r="H151" s="203" t="s">
        <v>19</v>
      </c>
      <c r="I151" s="205"/>
      <c r="J151" s="201"/>
      <c r="K151" s="201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140</v>
      </c>
      <c r="AU151" s="210" t="s">
        <v>81</v>
      </c>
      <c r="AV151" s="13" t="s">
        <v>79</v>
      </c>
      <c r="AW151" s="13" t="s">
        <v>34</v>
      </c>
      <c r="AX151" s="13" t="s">
        <v>72</v>
      </c>
      <c r="AY151" s="210" t="s">
        <v>130</v>
      </c>
    </row>
    <row r="152" spans="1:65" s="13" customFormat="1" ht="11.25">
      <c r="B152" s="200"/>
      <c r="C152" s="201"/>
      <c r="D152" s="202" t="s">
        <v>140</v>
      </c>
      <c r="E152" s="203" t="s">
        <v>19</v>
      </c>
      <c r="F152" s="204" t="s">
        <v>724</v>
      </c>
      <c r="G152" s="201"/>
      <c r="H152" s="203" t="s">
        <v>19</v>
      </c>
      <c r="I152" s="205"/>
      <c r="J152" s="201"/>
      <c r="K152" s="201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140</v>
      </c>
      <c r="AU152" s="210" t="s">
        <v>81</v>
      </c>
      <c r="AV152" s="13" t="s">
        <v>79</v>
      </c>
      <c r="AW152" s="13" t="s">
        <v>34</v>
      </c>
      <c r="AX152" s="13" t="s">
        <v>72</v>
      </c>
      <c r="AY152" s="210" t="s">
        <v>130</v>
      </c>
    </row>
    <row r="153" spans="1:65" s="14" customFormat="1" ht="11.25">
      <c r="B153" s="211"/>
      <c r="C153" s="212"/>
      <c r="D153" s="202" t="s">
        <v>140</v>
      </c>
      <c r="E153" s="213" t="s">
        <v>19</v>
      </c>
      <c r="F153" s="214" t="s">
        <v>1320</v>
      </c>
      <c r="G153" s="212"/>
      <c r="H153" s="215">
        <v>64.156999999999996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140</v>
      </c>
      <c r="AU153" s="221" t="s">
        <v>81</v>
      </c>
      <c r="AV153" s="14" t="s">
        <v>81</v>
      </c>
      <c r="AW153" s="14" t="s">
        <v>34</v>
      </c>
      <c r="AX153" s="14" t="s">
        <v>72</v>
      </c>
      <c r="AY153" s="221" t="s">
        <v>130</v>
      </c>
    </row>
    <row r="154" spans="1:65" s="15" customFormat="1" ht="11.25">
      <c r="B154" s="222"/>
      <c r="C154" s="223"/>
      <c r="D154" s="202" t="s">
        <v>140</v>
      </c>
      <c r="E154" s="224" t="s">
        <v>19</v>
      </c>
      <c r="F154" s="225" t="s">
        <v>144</v>
      </c>
      <c r="G154" s="223"/>
      <c r="H154" s="226">
        <v>64.156999999999996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140</v>
      </c>
      <c r="AU154" s="232" t="s">
        <v>81</v>
      </c>
      <c r="AV154" s="15" t="s">
        <v>136</v>
      </c>
      <c r="AW154" s="15" t="s">
        <v>34</v>
      </c>
      <c r="AX154" s="15" t="s">
        <v>79</v>
      </c>
      <c r="AY154" s="232" t="s">
        <v>130</v>
      </c>
    </row>
    <row r="155" spans="1:65" s="2" customFormat="1" ht="37.9" customHeight="1">
      <c r="A155" s="36"/>
      <c r="B155" s="37"/>
      <c r="C155" s="181" t="s">
        <v>150</v>
      </c>
      <c r="D155" s="181" t="s">
        <v>132</v>
      </c>
      <c r="E155" s="182" t="s">
        <v>238</v>
      </c>
      <c r="F155" s="183" t="s">
        <v>239</v>
      </c>
      <c r="G155" s="184" t="s">
        <v>162</v>
      </c>
      <c r="H155" s="185">
        <v>320.78500000000003</v>
      </c>
      <c r="I155" s="186"/>
      <c r="J155" s="187">
        <f>ROUND(I155*H155,2)</f>
        <v>0</v>
      </c>
      <c r="K155" s="188"/>
      <c r="L155" s="41"/>
      <c r="M155" s="189" t="s">
        <v>19</v>
      </c>
      <c r="N155" s="190" t="s">
        <v>43</v>
      </c>
      <c r="O155" s="66"/>
      <c r="P155" s="191">
        <f>O155*H155</f>
        <v>0</v>
      </c>
      <c r="Q155" s="191">
        <v>0</v>
      </c>
      <c r="R155" s="191">
        <f>Q155*H155</f>
        <v>0</v>
      </c>
      <c r="S155" s="191">
        <v>0</v>
      </c>
      <c r="T155" s="19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3" t="s">
        <v>136</v>
      </c>
      <c r="AT155" s="193" t="s">
        <v>132</v>
      </c>
      <c r="AU155" s="193" t="s">
        <v>81</v>
      </c>
      <c r="AY155" s="19" t="s">
        <v>130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9" t="s">
        <v>79</v>
      </c>
      <c r="BK155" s="194">
        <f>ROUND(I155*H155,2)</f>
        <v>0</v>
      </c>
      <c r="BL155" s="19" t="s">
        <v>136</v>
      </c>
      <c r="BM155" s="193" t="s">
        <v>1321</v>
      </c>
    </row>
    <row r="156" spans="1:65" s="2" customFormat="1" ht="11.25">
      <c r="A156" s="36"/>
      <c r="B156" s="37"/>
      <c r="C156" s="38"/>
      <c r="D156" s="195" t="s">
        <v>138</v>
      </c>
      <c r="E156" s="38"/>
      <c r="F156" s="196" t="s">
        <v>241</v>
      </c>
      <c r="G156" s="38"/>
      <c r="H156" s="38"/>
      <c r="I156" s="197"/>
      <c r="J156" s="38"/>
      <c r="K156" s="38"/>
      <c r="L156" s="41"/>
      <c r="M156" s="198"/>
      <c r="N156" s="199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138</v>
      </c>
      <c r="AU156" s="19" t="s">
        <v>81</v>
      </c>
    </row>
    <row r="157" spans="1:65" s="13" customFormat="1" ht="11.25">
      <c r="B157" s="200"/>
      <c r="C157" s="201"/>
      <c r="D157" s="202" t="s">
        <v>140</v>
      </c>
      <c r="E157" s="203" t="s">
        <v>19</v>
      </c>
      <c r="F157" s="204" t="s">
        <v>1294</v>
      </c>
      <c r="G157" s="201"/>
      <c r="H157" s="203" t="s">
        <v>19</v>
      </c>
      <c r="I157" s="205"/>
      <c r="J157" s="201"/>
      <c r="K157" s="201"/>
      <c r="L157" s="206"/>
      <c r="M157" s="207"/>
      <c r="N157" s="208"/>
      <c r="O157" s="208"/>
      <c r="P157" s="208"/>
      <c r="Q157" s="208"/>
      <c r="R157" s="208"/>
      <c r="S157" s="208"/>
      <c r="T157" s="209"/>
      <c r="AT157" s="210" t="s">
        <v>140</v>
      </c>
      <c r="AU157" s="210" t="s">
        <v>81</v>
      </c>
      <c r="AV157" s="13" t="s">
        <v>79</v>
      </c>
      <c r="AW157" s="13" t="s">
        <v>34</v>
      </c>
      <c r="AX157" s="13" t="s">
        <v>72</v>
      </c>
      <c r="AY157" s="210" t="s">
        <v>130</v>
      </c>
    </row>
    <row r="158" spans="1:65" s="13" customFormat="1" ht="11.25">
      <c r="B158" s="200"/>
      <c r="C158" s="201"/>
      <c r="D158" s="202" t="s">
        <v>140</v>
      </c>
      <c r="E158" s="203" t="s">
        <v>19</v>
      </c>
      <c r="F158" s="204" t="s">
        <v>242</v>
      </c>
      <c r="G158" s="201"/>
      <c r="H158" s="203" t="s">
        <v>19</v>
      </c>
      <c r="I158" s="205"/>
      <c r="J158" s="201"/>
      <c r="K158" s="201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140</v>
      </c>
      <c r="AU158" s="210" t="s">
        <v>81</v>
      </c>
      <c r="AV158" s="13" t="s">
        <v>79</v>
      </c>
      <c r="AW158" s="13" t="s">
        <v>34</v>
      </c>
      <c r="AX158" s="13" t="s">
        <v>72</v>
      </c>
      <c r="AY158" s="210" t="s">
        <v>130</v>
      </c>
    </row>
    <row r="159" spans="1:65" s="14" customFormat="1" ht="11.25">
      <c r="B159" s="211"/>
      <c r="C159" s="212"/>
      <c r="D159" s="202" t="s">
        <v>140</v>
      </c>
      <c r="E159" s="213" t="s">
        <v>19</v>
      </c>
      <c r="F159" s="214" t="s">
        <v>1322</v>
      </c>
      <c r="G159" s="212"/>
      <c r="H159" s="215">
        <v>320.78500000000003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140</v>
      </c>
      <c r="AU159" s="221" t="s">
        <v>81</v>
      </c>
      <c r="AV159" s="14" t="s">
        <v>81</v>
      </c>
      <c r="AW159" s="14" t="s">
        <v>34</v>
      </c>
      <c r="AX159" s="14" t="s">
        <v>72</v>
      </c>
      <c r="AY159" s="221" t="s">
        <v>130</v>
      </c>
    </row>
    <row r="160" spans="1:65" s="15" customFormat="1" ht="11.25">
      <c r="B160" s="222"/>
      <c r="C160" s="223"/>
      <c r="D160" s="202" t="s">
        <v>140</v>
      </c>
      <c r="E160" s="224" t="s">
        <v>19</v>
      </c>
      <c r="F160" s="225" t="s">
        <v>144</v>
      </c>
      <c r="G160" s="223"/>
      <c r="H160" s="226">
        <v>320.78500000000003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140</v>
      </c>
      <c r="AU160" s="232" t="s">
        <v>81</v>
      </c>
      <c r="AV160" s="15" t="s">
        <v>136</v>
      </c>
      <c r="AW160" s="15" t="s">
        <v>34</v>
      </c>
      <c r="AX160" s="15" t="s">
        <v>79</v>
      </c>
      <c r="AY160" s="232" t="s">
        <v>130</v>
      </c>
    </row>
    <row r="161" spans="1:65" s="2" customFormat="1" ht="24.2" customHeight="1">
      <c r="A161" s="36"/>
      <c r="B161" s="37"/>
      <c r="C161" s="181" t="s">
        <v>237</v>
      </c>
      <c r="D161" s="181" t="s">
        <v>132</v>
      </c>
      <c r="E161" s="182" t="s">
        <v>245</v>
      </c>
      <c r="F161" s="183" t="s">
        <v>246</v>
      </c>
      <c r="G161" s="184" t="s">
        <v>162</v>
      </c>
      <c r="H161" s="185">
        <v>451.36</v>
      </c>
      <c r="I161" s="186"/>
      <c r="J161" s="187">
        <f>ROUND(I161*H161,2)</f>
        <v>0</v>
      </c>
      <c r="K161" s="188"/>
      <c r="L161" s="41"/>
      <c r="M161" s="189" t="s">
        <v>19</v>
      </c>
      <c r="N161" s="190" t="s">
        <v>43</v>
      </c>
      <c r="O161" s="66"/>
      <c r="P161" s="191">
        <f>O161*H161</f>
        <v>0</v>
      </c>
      <c r="Q161" s="191">
        <v>0</v>
      </c>
      <c r="R161" s="191">
        <f>Q161*H161</f>
        <v>0</v>
      </c>
      <c r="S161" s="191">
        <v>0</v>
      </c>
      <c r="T161" s="192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3" t="s">
        <v>136</v>
      </c>
      <c r="AT161" s="193" t="s">
        <v>132</v>
      </c>
      <c r="AU161" s="193" t="s">
        <v>81</v>
      </c>
      <c r="AY161" s="19" t="s">
        <v>130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9" t="s">
        <v>79</v>
      </c>
      <c r="BK161" s="194">
        <f>ROUND(I161*H161,2)</f>
        <v>0</v>
      </c>
      <c r="BL161" s="19" t="s">
        <v>136</v>
      </c>
      <c r="BM161" s="193" t="s">
        <v>1323</v>
      </c>
    </row>
    <row r="162" spans="1:65" s="2" customFormat="1" ht="11.25">
      <c r="A162" s="36"/>
      <c r="B162" s="37"/>
      <c r="C162" s="38"/>
      <c r="D162" s="195" t="s">
        <v>138</v>
      </c>
      <c r="E162" s="38"/>
      <c r="F162" s="196" t="s">
        <v>248</v>
      </c>
      <c r="G162" s="38"/>
      <c r="H162" s="38"/>
      <c r="I162" s="197"/>
      <c r="J162" s="38"/>
      <c r="K162" s="38"/>
      <c r="L162" s="41"/>
      <c r="M162" s="198"/>
      <c r="N162" s="199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138</v>
      </c>
      <c r="AU162" s="19" t="s">
        <v>81</v>
      </c>
    </row>
    <row r="163" spans="1:65" s="13" customFormat="1" ht="11.25">
      <c r="B163" s="200"/>
      <c r="C163" s="201"/>
      <c r="D163" s="202" t="s">
        <v>140</v>
      </c>
      <c r="E163" s="203" t="s">
        <v>19</v>
      </c>
      <c r="F163" s="204" t="s">
        <v>1294</v>
      </c>
      <c r="G163" s="201"/>
      <c r="H163" s="203" t="s">
        <v>19</v>
      </c>
      <c r="I163" s="205"/>
      <c r="J163" s="201"/>
      <c r="K163" s="201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140</v>
      </c>
      <c r="AU163" s="210" t="s">
        <v>81</v>
      </c>
      <c r="AV163" s="13" t="s">
        <v>79</v>
      </c>
      <c r="AW163" s="13" t="s">
        <v>34</v>
      </c>
      <c r="AX163" s="13" t="s">
        <v>72</v>
      </c>
      <c r="AY163" s="210" t="s">
        <v>130</v>
      </c>
    </row>
    <row r="164" spans="1:65" s="13" customFormat="1" ht="11.25">
      <c r="B164" s="200"/>
      <c r="C164" s="201"/>
      <c r="D164" s="202" t="s">
        <v>140</v>
      </c>
      <c r="E164" s="203" t="s">
        <v>19</v>
      </c>
      <c r="F164" s="204" t="s">
        <v>249</v>
      </c>
      <c r="G164" s="201"/>
      <c r="H164" s="203" t="s">
        <v>19</v>
      </c>
      <c r="I164" s="205"/>
      <c r="J164" s="201"/>
      <c r="K164" s="201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140</v>
      </c>
      <c r="AU164" s="210" t="s">
        <v>81</v>
      </c>
      <c r="AV164" s="13" t="s">
        <v>79</v>
      </c>
      <c r="AW164" s="13" t="s">
        <v>34</v>
      </c>
      <c r="AX164" s="13" t="s">
        <v>72</v>
      </c>
      <c r="AY164" s="210" t="s">
        <v>130</v>
      </c>
    </row>
    <row r="165" spans="1:65" s="14" customFormat="1" ht="11.25">
      <c r="B165" s="211"/>
      <c r="C165" s="212"/>
      <c r="D165" s="202" t="s">
        <v>140</v>
      </c>
      <c r="E165" s="213" t="s">
        <v>19</v>
      </c>
      <c r="F165" s="214" t="s">
        <v>1318</v>
      </c>
      <c r="G165" s="212"/>
      <c r="H165" s="215">
        <v>387.20299999999997</v>
      </c>
      <c r="I165" s="216"/>
      <c r="J165" s="212"/>
      <c r="K165" s="212"/>
      <c r="L165" s="217"/>
      <c r="M165" s="218"/>
      <c r="N165" s="219"/>
      <c r="O165" s="219"/>
      <c r="P165" s="219"/>
      <c r="Q165" s="219"/>
      <c r="R165" s="219"/>
      <c r="S165" s="219"/>
      <c r="T165" s="220"/>
      <c r="AT165" s="221" t="s">
        <v>140</v>
      </c>
      <c r="AU165" s="221" t="s">
        <v>81</v>
      </c>
      <c r="AV165" s="14" t="s">
        <v>81</v>
      </c>
      <c r="AW165" s="14" t="s">
        <v>34</v>
      </c>
      <c r="AX165" s="14" t="s">
        <v>72</v>
      </c>
      <c r="AY165" s="221" t="s">
        <v>130</v>
      </c>
    </row>
    <row r="166" spans="1:65" s="13" customFormat="1" ht="11.25">
      <c r="B166" s="200"/>
      <c r="C166" s="201"/>
      <c r="D166" s="202" t="s">
        <v>140</v>
      </c>
      <c r="E166" s="203" t="s">
        <v>19</v>
      </c>
      <c r="F166" s="204" t="s">
        <v>232</v>
      </c>
      <c r="G166" s="201"/>
      <c r="H166" s="203" t="s">
        <v>19</v>
      </c>
      <c r="I166" s="205"/>
      <c r="J166" s="201"/>
      <c r="K166" s="201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140</v>
      </c>
      <c r="AU166" s="210" t="s">
        <v>81</v>
      </c>
      <c r="AV166" s="13" t="s">
        <v>79</v>
      </c>
      <c r="AW166" s="13" t="s">
        <v>34</v>
      </c>
      <c r="AX166" s="13" t="s">
        <v>72</v>
      </c>
      <c r="AY166" s="210" t="s">
        <v>130</v>
      </c>
    </row>
    <row r="167" spans="1:65" s="14" customFormat="1" ht="11.25">
      <c r="B167" s="211"/>
      <c r="C167" s="212"/>
      <c r="D167" s="202" t="s">
        <v>140</v>
      </c>
      <c r="E167" s="213" t="s">
        <v>19</v>
      </c>
      <c r="F167" s="214" t="s">
        <v>1324</v>
      </c>
      <c r="G167" s="212"/>
      <c r="H167" s="215">
        <v>64.156999999999996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140</v>
      </c>
      <c r="AU167" s="221" t="s">
        <v>81</v>
      </c>
      <c r="AV167" s="14" t="s">
        <v>81</v>
      </c>
      <c r="AW167" s="14" t="s">
        <v>34</v>
      </c>
      <c r="AX167" s="14" t="s">
        <v>72</v>
      </c>
      <c r="AY167" s="221" t="s">
        <v>130</v>
      </c>
    </row>
    <row r="168" spans="1:65" s="15" customFormat="1" ht="11.25">
      <c r="B168" s="222"/>
      <c r="C168" s="223"/>
      <c r="D168" s="202" t="s">
        <v>140</v>
      </c>
      <c r="E168" s="224" t="s">
        <v>19</v>
      </c>
      <c r="F168" s="225" t="s">
        <v>144</v>
      </c>
      <c r="G168" s="223"/>
      <c r="H168" s="226">
        <v>451.35999999999996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140</v>
      </c>
      <c r="AU168" s="232" t="s">
        <v>81</v>
      </c>
      <c r="AV168" s="15" t="s">
        <v>136</v>
      </c>
      <c r="AW168" s="15" t="s">
        <v>34</v>
      </c>
      <c r="AX168" s="15" t="s">
        <v>79</v>
      </c>
      <c r="AY168" s="232" t="s">
        <v>130</v>
      </c>
    </row>
    <row r="169" spans="1:65" s="2" customFormat="1" ht="24.2" customHeight="1">
      <c r="A169" s="36"/>
      <c r="B169" s="37"/>
      <c r="C169" s="181" t="s">
        <v>244</v>
      </c>
      <c r="D169" s="181" t="s">
        <v>132</v>
      </c>
      <c r="E169" s="182" t="s">
        <v>275</v>
      </c>
      <c r="F169" s="183" t="s">
        <v>276</v>
      </c>
      <c r="G169" s="184" t="s">
        <v>162</v>
      </c>
      <c r="H169" s="185">
        <v>536.86</v>
      </c>
      <c r="I169" s="186"/>
      <c r="J169" s="187">
        <f>ROUND(I169*H169,2)</f>
        <v>0</v>
      </c>
      <c r="K169" s="188"/>
      <c r="L169" s="41"/>
      <c r="M169" s="189" t="s">
        <v>19</v>
      </c>
      <c r="N169" s="190" t="s">
        <v>43</v>
      </c>
      <c r="O169" s="66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3" t="s">
        <v>136</v>
      </c>
      <c r="AT169" s="193" t="s">
        <v>132</v>
      </c>
      <c r="AU169" s="193" t="s">
        <v>81</v>
      </c>
      <c r="AY169" s="19" t="s">
        <v>130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9" t="s">
        <v>79</v>
      </c>
      <c r="BK169" s="194">
        <f>ROUND(I169*H169,2)</f>
        <v>0</v>
      </c>
      <c r="BL169" s="19" t="s">
        <v>136</v>
      </c>
      <c r="BM169" s="193" t="s">
        <v>1325</v>
      </c>
    </row>
    <row r="170" spans="1:65" s="2" customFormat="1" ht="11.25">
      <c r="A170" s="36"/>
      <c r="B170" s="37"/>
      <c r="C170" s="38"/>
      <c r="D170" s="195" t="s">
        <v>138</v>
      </c>
      <c r="E170" s="38"/>
      <c r="F170" s="196" t="s">
        <v>278</v>
      </c>
      <c r="G170" s="38"/>
      <c r="H170" s="38"/>
      <c r="I170" s="197"/>
      <c r="J170" s="38"/>
      <c r="K170" s="38"/>
      <c r="L170" s="41"/>
      <c r="M170" s="198"/>
      <c r="N170" s="199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138</v>
      </c>
      <c r="AU170" s="19" t="s">
        <v>81</v>
      </c>
    </row>
    <row r="171" spans="1:65" s="13" customFormat="1" ht="11.25">
      <c r="B171" s="200"/>
      <c r="C171" s="201"/>
      <c r="D171" s="202" t="s">
        <v>140</v>
      </c>
      <c r="E171" s="203" t="s">
        <v>19</v>
      </c>
      <c r="F171" s="204" t="s">
        <v>1294</v>
      </c>
      <c r="G171" s="201"/>
      <c r="H171" s="203" t="s">
        <v>19</v>
      </c>
      <c r="I171" s="205"/>
      <c r="J171" s="201"/>
      <c r="K171" s="201"/>
      <c r="L171" s="206"/>
      <c r="M171" s="207"/>
      <c r="N171" s="208"/>
      <c r="O171" s="208"/>
      <c r="P171" s="208"/>
      <c r="Q171" s="208"/>
      <c r="R171" s="208"/>
      <c r="S171" s="208"/>
      <c r="T171" s="209"/>
      <c r="AT171" s="210" t="s">
        <v>140</v>
      </c>
      <c r="AU171" s="210" t="s">
        <v>81</v>
      </c>
      <c r="AV171" s="13" t="s">
        <v>79</v>
      </c>
      <c r="AW171" s="13" t="s">
        <v>34</v>
      </c>
      <c r="AX171" s="13" t="s">
        <v>72</v>
      </c>
      <c r="AY171" s="210" t="s">
        <v>130</v>
      </c>
    </row>
    <row r="172" spans="1:65" s="13" customFormat="1" ht="11.25">
      <c r="B172" s="200"/>
      <c r="C172" s="201"/>
      <c r="D172" s="202" t="s">
        <v>140</v>
      </c>
      <c r="E172" s="203" t="s">
        <v>19</v>
      </c>
      <c r="F172" s="204" t="s">
        <v>279</v>
      </c>
      <c r="G172" s="201"/>
      <c r="H172" s="203" t="s">
        <v>19</v>
      </c>
      <c r="I172" s="205"/>
      <c r="J172" s="201"/>
      <c r="K172" s="201"/>
      <c r="L172" s="206"/>
      <c r="M172" s="207"/>
      <c r="N172" s="208"/>
      <c r="O172" s="208"/>
      <c r="P172" s="208"/>
      <c r="Q172" s="208"/>
      <c r="R172" s="208"/>
      <c r="S172" s="208"/>
      <c r="T172" s="209"/>
      <c r="AT172" s="210" t="s">
        <v>140</v>
      </c>
      <c r="AU172" s="210" t="s">
        <v>81</v>
      </c>
      <c r="AV172" s="13" t="s">
        <v>79</v>
      </c>
      <c r="AW172" s="13" t="s">
        <v>34</v>
      </c>
      <c r="AX172" s="13" t="s">
        <v>72</v>
      </c>
      <c r="AY172" s="210" t="s">
        <v>130</v>
      </c>
    </row>
    <row r="173" spans="1:65" s="13" customFormat="1" ht="11.25">
      <c r="B173" s="200"/>
      <c r="C173" s="201"/>
      <c r="D173" s="202" t="s">
        <v>140</v>
      </c>
      <c r="E173" s="203" t="s">
        <v>19</v>
      </c>
      <c r="F173" s="204" t="s">
        <v>280</v>
      </c>
      <c r="G173" s="201"/>
      <c r="H173" s="203" t="s">
        <v>19</v>
      </c>
      <c r="I173" s="205"/>
      <c r="J173" s="201"/>
      <c r="K173" s="201"/>
      <c r="L173" s="206"/>
      <c r="M173" s="207"/>
      <c r="N173" s="208"/>
      <c r="O173" s="208"/>
      <c r="P173" s="208"/>
      <c r="Q173" s="208"/>
      <c r="R173" s="208"/>
      <c r="S173" s="208"/>
      <c r="T173" s="209"/>
      <c r="AT173" s="210" t="s">
        <v>140</v>
      </c>
      <c r="AU173" s="210" t="s">
        <v>81</v>
      </c>
      <c r="AV173" s="13" t="s">
        <v>79</v>
      </c>
      <c r="AW173" s="13" t="s">
        <v>34</v>
      </c>
      <c r="AX173" s="13" t="s">
        <v>72</v>
      </c>
      <c r="AY173" s="210" t="s">
        <v>130</v>
      </c>
    </row>
    <row r="174" spans="1:65" s="14" customFormat="1" ht="11.25">
      <c r="B174" s="211"/>
      <c r="C174" s="212"/>
      <c r="D174" s="202" t="s">
        <v>140</v>
      </c>
      <c r="E174" s="213" t="s">
        <v>19</v>
      </c>
      <c r="F174" s="214" t="s">
        <v>1299</v>
      </c>
      <c r="G174" s="212"/>
      <c r="H174" s="215">
        <v>85.5</v>
      </c>
      <c r="I174" s="216"/>
      <c r="J174" s="212"/>
      <c r="K174" s="212"/>
      <c r="L174" s="217"/>
      <c r="M174" s="218"/>
      <c r="N174" s="219"/>
      <c r="O174" s="219"/>
      <c r="P174" s="219"/>
      <c r="Q174" s="219"/>
      <c r="R174" s="219"/>
      <c r="S174" s="219"/>
      <c r="T174" s="220"/>
      <c r="AT174" s="221" t="s">
        <v>140</v>
      </c>
      <c r="AU174" s="221" t="s">
        <v>81</v>
      </c>
      <c r="AV174" s="14" t="s">
        <v>81</v>
      </c>
      <c r="AW174" s="14" t="s">
        <v>34</v>
      </c>
      <c r="AX174" s="14" t="s">
        <v>72</v>
      </c>
      <c r="AY174" s="221" t="s">
        <v>130</v>
      </c>
    </row>
    <row r="175" spans="1:65" s="14" customFormat="1" ht="11.25">
      <c r="B175" s="211"/>
      <c r="C175" s="212"/>
      <c r="D175" s="202" t="s">
        <v>140</v>
      </c>
      <c r="E175" s="213" t="s">
        <v>19</v>
      </c>
      <c r="F175" s="214" t="s">
        <v>1326</v>
      </c>
      <c r="G175" s="212"/>
      <c r="H175" s="215">
        <v>451.36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140</v>
      </c>
      <c r="AU175" s="221" t="s">
        <v>81</v>
      </c>
      <c r="AV175" s="14" t="s">
        <v>81</v>
      </c>
      <c r="AW175" s="14" t="s">
        <v>34</v>
      </c>
      <c r="AX175" s="14" t="s">
        <v>72</v>
      </c>
      <c r="AY175" s="221" t="s">
        <v>130</v>
      </c>
    </row>
    <row r="176" spans="1:65" s="15" customFormat="1" ht="11.25">
      <c r="B176" s="222"/>
      <c r="C176" s="223"/>
      <c r="D176" s="202" t="s">
        <v>140</v>
      </c>
      <c r="E176" s="224" t="s">
        <v>19</v>
      </c>
      <c r="F176" s="225" t="s">
        <v>144</v>
      </c>
      <c r="G176" s="223"/>
      <c r="H176" s="226">
        <v>536.86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AT176" s="232" t="s">
        <v>140</v>
      </c>
      <c r="AU176" s="232" t="s">
        <v>81</v>
      </c>
      <c r="AV176" s="15" t="s">
        <v>136</v>
      </c>
      <c r="AW176" s="15" t="s">
        <v>34</v>
      </c>
      <c r="AX176" s="15" t="s">
        <v>79</v>
      </c>
      <c r="AY176" s="232" t="s">
        <v>130</v>
      </c>
    </row>
    <row r="177" spans="1:65" s="2" customFormat="1" ht="24.2" customHeight="1">
      <c r="A177" s="36"/>
      <c r="B177" s="37"/>
      <c r="C177" s="181" t="s">
        <v>256</v>
      </c>
      <c r="D177" s="181" t="s">
        <v>132</v>
      </c>
      <c r="E177" s="182" t="s">
        <v>284</v>
      </c>
      <c r="F177" s="183" t="s">
        <v>285</v>
      </c>
      <c r="G177" s="184" t="s">
        <v>286</v>
      </c>
      <c r="H177" s="185">
        <v>115.483</v>
      </c>
      <c r="I177" s="186"/>
      <c r="J177" s="187">
        <f>ROUND(I177*H177,2)</f>
        <v>0</v>
      </c>
      <c r="K177" s="188"/>
      <c r="L177" s="41"/>
      <c r="M177" s="189" t="s">
        <v>19</v>
      </c>
      <c r="N177" s="190" t="s">
        <v>43</v>
      </c>
      <c r="O177" s="66"/>
      <c r="P177" s="191">
        <f>O177*H177</f>
        <v>0</v>
      </c>
      <c r="Q177" s="191">
        <v>0</v>
      </c>
      <c r="R177" s="191">
        <f>Q177*H177</f>
        <v>0</v>
      </c>
      <c r="S177" s="191">
        <v>0</v>
      </c>
      <c r="T177" s="192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3" t="s">
        <v>136</v>
      </c>
      <c r="AT177" s="193" t="s">
        <v>132</v>
      </c>
      <c r="AU177" s="193" t="s">
        <v>81</v>
      </c>
      <c r="AY177" s="19" t="s">
        <v>130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19" t="s">
        <v>79</v>
      </c>
      <c r="BK177" s="194">
        <f>ROUND(I177*H177,2)</f>
        <v>0</v>
      </c>
      <c r="BL177" s="19" t="s">
        <v>136</v>
      </c>
      <c r="BM177" s="193" t="s">
        <v>1327</v>
      </c>
    </row>
    <row r="178" spans="1:65" s="2" customFormat="1" ht="11.25">
      <c r="A178" s="36"/>
      <c r="B178" s="37"/>
      <c r="C178" s="38"/>
      <c r="D178" s="195" t="s">
        <v>138</v>
      </c>
      <c r="E178" s="38"/>
      <c r="F178" s="196" t="s">
        <v>288</v>
      </c>
      <c r="G178" s="38"/>
      <c r="H178" s="38"/>
      <c r="I178" s="197"/>
      <c r="J178" s="38"/>
      <c r="K178" s="38"/>
      <c r="L178" s="41"/>
      <c r="M178" s="198"/>
      <c r="N178" s="199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138</v>
      </c>
      <c r="AU178" s="19" t="s">
        <v>81</v>
      </c>
    </row>
    <row r="179" spans="1:65" s="13" customFormat="1" ht="11.25">
      <c r="B179" s="200"/>
      <c r="C179" s="201"/>
      <c r="D179" s="202" t="s">
        <v>140</v>
      </c>
      <c r="E179" s="203" t="s">
        <v>19</v>
      </c>
      <c r="F179" s="204" t="s">
        <v>1294</v>
      </c>
      <c r="G179" s="201"/>
      <c r="H179" s="203" t="s">
        <v>19</v>
      </c>
      <c r="I179" s="205"/>
      <c r="J179" s="201"/>
      <c r="K179" s="201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140</v>
      </c>
      <c r="AU179" s="210" t="s">
        <v>81</v>
      </c>
      <c r="AV179" s="13" t="s">
        <v>79</v>
      </c>
      <c r="AW179" s="13" t="s">
        <v>34</v>
      </c>
      <c r="AX179" s="13" t="s">
        <v>72</v>
      </c>
      <c r="AY179" s="210" t="s">
        <v>130</v>
      </c>
    </row>
    <row r="180" spans="1:65" s="13" customFormat="1" ht="11.25">
      <c r="B180" s="200"/>
      <c r="C180" s="201"/>
      <c r="D180" s="202" t="s">
        <v>140</v>
      </c>
      <c r="E180" s="203" t="s">
        <v>19</v>
      </c>
      <c r="F180" s="204" t="s">
        <v>289</v>
      </c>
      <c r="G180" s="201"/>
      <c r="H180" s="203" t="s">
        <v>19</v>
      </c>
      <c r="I180" s="205"/>
      <c r="J180" s="201"/>
      <c r="K180" s="201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140</v>
      </c>
      <c r="AU180" s="210" t="s">
        <v>81</v>
      </c>
      <c r="AV180" s="13" t="s">
        <v>79</v>
      </c>
      <c r="AW180" s="13" t="s">
        <v>34</v>
      </c>
      <c r="AX180" s="13" t="s">
        <v>72</v>
      </c>
      <c r="AY180" s="210" t="s">
        <v>130</v>
      </c>
    </row>
    <row r="181" spans="1:65" s="14" customFormat="1" ht="11.25">
      <c r="B181" s="211"/>
      <c r="C181" s="212"/>
      <c r="D181" s="202" t="s">
        <v>140</v>
      </c>
      <c r="E181" s="213" t="s">
        <v>19</v>
      </c>
      <c r="F181" s="214" t="s">
        <v>1328</v>
      </c>
      <c r="G181" s="212"/>
      <c r="H181" s="215">
        <v>115.483</v>
      </c>
      <c r="I181" s="216"/>
      <c r="J181" s="212"/>
      <c r="K181" s="212"/>
      <c r="L181" s="217"/>
      <c r="M181" s="218"/>
      <c r="N181" s="219"/>
      <c r="O181" s="219"/>
      <c r="P181" s="219"/>
      <c r="Q181" s="219"/>
      <c r="R181" s="219"/>
      <c r="S181" s="219"/>
      <c r="T181" s="220"/>
      <c r="AT181" s="221" t="s">
        <v>140</v>
      </c>
      <c r="AU181" s="221" t="s">
        <v>81</v>
      </c>
      <c r="AV181" s="14" t="s">
        <v>81</v>
      </c>
      <c r="AW181" s="14" t="s">
        <v>34</v>
      </c>
      <c r="AX181" s="14" t="s">
        <v>72</v>
      </c>
      <c r="AY181" s="221" t="s">
        <v>130</v>
      </c>
    </row>
    <row r="182" spans="1:65" s="15" customFormat="1" ht="11.25">
      <c r="B182" s="222"/>
      <c r="C182" s="223"/>
      <c r="D182" s="202" t="s">
        <v>140</v>
      </c>
      <c r="E182" s="224" t="s">
        <v>19</v>
      </c>
      <c r="F182" s="225" t="s">
        <v>144</v>
      </c>
      <c r="G182" s="223"/>
      <c r="H182" s="226">
        <v>115.483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AT182" s="232" t="s">
        <v>140</v>
      </c>
      <c r="AU182" s="232" t="s">
        <v>81</v>
      </c>
      <c r="AV182" s="15" t="s">
        <v>136</v>
      </c>
      <c r="AW182" s="15" t="s">
        <v>34</v>
      </c>
      <c r="AX182" s="15" t="s">
        <v>79</v>
      </c>
      <c r="AY182" s="232" t="s">
        <v>130</v>
      </c>
    </row>
    <row r="183" spans="1:65" s="2" customFormat="1" ht="24.2" customHeight="1">
      <c r="A183" s="36"/>
      <c r="B183" s="37"/>
      <c r="C183" s="181" t="s">
        <v>262</v>
      </c>
      <c r="D183" s="181" t="s">
        <v>132</v>
      </c>
      <c r="E183" s="182" t="s">
        <v>292</v>
      </c>
      <c r="F183" s="183" t="s">
        <v>293</v>
      </c>
      <c r="G183" s="184" t="s">
        <v>162</v>
      </c>
      <c r="H183" s="185">
        <v>388.64299999999997</v>
      </c>
      <c r="I183" s="186"/>
      <c r="J183" s="187">
        <f>ROUND(I183*H183,2)</f>
        <v>0</v>
      </c>
      <c r="K183" s="188"/>
      <c r="L183" s="41"/>
      <c r="M183" s="189" t="s">
        <v>19</v>
      </c>
      <c r="N183" s="190" t="s">
        <v>43</v>
      </c>
      <c r="O183" s="66"/>
      <c r="P183" s="191">
        <f>O183*H183</f>
        <v>0</v>
      </c>
      <c r="Q183" s="191">
        <v>0</v>
      </c>
      <c r="R183" s="191">
        <f>Q183*H183</f>
        <v>0</v>
      </c>
      <c r="S183" s="191">
        <v>0</v>
      </c>
      <c r="T183" s="192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3" t="s">
        <v>136</v>
      </c>
      <c r="AT183" s="193" t="s">
        <v>132</v>
      </c>
      <c r="AU183" s="193" t="s">
        <v>81</v>
      </c>
      <c r="AY183" s="19" t="s">
        <v>130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19" t="s">
        <v>79</v>
      </c>
      <c r="BK183" s="194">
        <f>ROUND(I183*H183,2)</f>
        <v>0</v>
      </c>
      <c r="BL183" s="19" t="s">
        <v>136</v>
      </c>
      <c r="BM183" s="193" t="s">
        <v>1329</v>
      </c>
    </row>
    <row r="184" spans="1:65" s="2" customFormat="1" ht="11.25">
      <c r="A184" s="36"/>
      <c r="B184" s="37"/>
      <c r="C184" s="38"/>
      <c r="D184" s="195" t="s">
        <v>138</v>
      </c>
      <c r="E184" s="38"/>
      <c r="F184" s="196" t="s">
        <v>295</v>
      </c>
      <c r="G184" s="38"/>
      <c r="H184" s="38"/>
      <c r="I184" s="197"/>
      <c r="J184" s="38"/>
      <c r="K184" s="38"/>
      <c r="L184" s="41"/>
      <c r="M184" s="198"/>
      <c r="N184" s="199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138</v>
      </c>
      <c r="AU184" s="19" t="s">
        <v>81</v>
      </c>
    </row>
    <row r="185" spans="1:65" s="13" customFormat="1" ht="11.25">
      <c r="B185" s="200"/>
      <c r="C185" s="201"/>
      <c r="D185" s="202" t="s">
        <v>140</v>
      </c>
      <c r="E185" s="203" t="s">
        <v>19</v>
      </c>
      <c r="F185" s="204" t="s">
        <v>1294</v>
      </c>
      <c r="G185" s="201"/>
      <c r="H185" s="203" t="s">
        <v>19</v>
      </c>
      <c r="I185" s="205"/>
      <c r="J185" s="201"/>
      <c r="K185" s="201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140</v>
      </c>
      <c r="AU185" s="210" t="s">
        <v>81</v>
      </c>
      <c r="AV185" s="13" t="s">
        <v>79</v>
      </c>
      <c r="AW185" s="13" t="s">
        <v>34</v>
      </c>
      <c r="AX185" s="13" t="s">
        <v>72</v>
      </c>
      <c r="AY185" s="210" t="s">
        <v>130</v>
      </c>
    </row>
    <row r="186" spans="1:65" s="13" customFormat="1" ht="11.25">
      <c r="B186" s="200"/>
      <c r="C186" s="201"/>
      <c r="D186" s="202" t="s">
        <v>140</v>
      </c>
      <c r="E186" s="203" t="s">
        <v>19</v>
      </c>
      <c r="F186" s="204" t="s">
        <v>296</v>
      </c>
      <c r="G186" s="201"/>
      <c r="H186" s="203" t="s">
        <v>19</v>
      </c>
      <c r="I186" s="205"/>
      <c r="J186" s="201"/>
      <c r="K186" s="201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140</v>
      </c>
      <c r="AU186" s="210" t="s">
        <v>81</v>
      </c>
      <c r="AV186" s="13" t="s">
        <v>79</v>
      </c>
      <c r="AW186" s="13" t="s">
        <v>34</v>
      </c>
      <c r="AX186" s="13" t="s">
        <v>72</v>
      </c>
      <c r="AY186" s="210" t="s">
        <v>130</v>
      </c>
    </row>
    <row r="187" spans="1:65" s="13" customFormat="1" ht="11.25">
      <c r="B187" s="200"/>
      <c r="C187" s="201"/>
      <c r="D187" s="202" t="s">
        <v>140</v>
      </c>
      <c r="E187" s="203" t="s">
        <v>19</v>
      </c>
      <c r="F187" s="204" t="s">
        <v>198</v>
      </c>
      <c r="G187" s="201"/>
      <c r="H187" s="203" t="s">
        <v>19</v>
      </c>
      <c r="I187" s="205"/>
      <c r="J187" s="201"/>
      <c r="K187" s="201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140</v>
      </c>
      <c r="AU187" s="210" t="s">
        <v>81</v>
      </c>
      <c r="AV187" s="13" t="s">
        <v>79</v>
      </c>
      <c r="AW187" s="13" t="s">
        <v>34</v>
      </c>
      <c r="AX187" s="13" t="s">
        <v>72</v>
      </c>
      <c r="AY187" s="210" t="s">
        <v>130</v>
      </c>
    </row>
    <row r="188" spans="1:65" s="14" customFormat="1" ht="11.25">
      <c r="B188" s="211"/>
      <c r="C188" s="212"/>
      <c r="D188" s="202" t="s">
        <v>140</v>
      </c>
      <c r="E188" s="213" t="s">
        <v>19</v>
      </c>
      <c r="F188" s="214" t="s">
        <v>1330</v>
      </c>
      <c r="G188" s="212"/>
      <c r="H188" s="215">
        <v>451.36</v>
      </c>
      <c r="I188" s="216"/>
      <c r="J188" s="212"/>
      <c r="K188" s="212"/>
      <c r="L188" s="217"/>
      <c r="M188" s="218"/>
      <c r="N188" s="219"/>
      <c r="O188" s="219"/>
      <c r="P188" s="219"/>
      <c r="Q188" s="219"/>
      <c r="R188" s="219"/>
      <c r="S188" s="219"/>
      <c r="T188" s="220"/>
      <c r="AT188" s="221" t="s">
        <v>140</v>
      </c>
      <c r="AU188" s="221" t="s">
        <v>81</v>
      </c>
      <c r="AV188" s="14" t="s">
        <v>81</v>
      </c>
      <c r="AW188" s="14" t="s">
        <v>34</v>
      </c>
      <c r="AX188" s="14" t="s">
        <v>72</v>
      </c>
      <c r="AY188" s="221" t="s">
        <v>130</v>
      </c>
    </row>
    <row r="189" spans="1:65" s="13" customFormat="1" ht="11.25">
      <c r="B189" s="200"/>
      <c r="C189" s="201"/>
      <c r="D189" s="202" t="s">
        <v>140</v>
      </c>
      <c r="E189" s="203" t="s">
        <v>19</v>
      </c>
      <c r="F189" s="204" t="s">
        <v>1331</v>
      </c>
      <c r="G189" s="201"/>
      <c r="H189" s="203" t="s">
        <v>19</v>
      </c>
      <c r="I189" s="205"/>
      <c r="J189" s="201"/>
      <c r="K189" s="201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140</v>
      </c>
      <c r="AU189" s="210" t="s">
        <v>81</v>
      </c>
      <c r="AV189" s="13" t="s">
        <v>79</v>
      </c>
      <c r="AW189" s="13" t="s">
        <v>34</v>
      </c>
      <c r="AX189" s="13" t="s">
        <v>72</v>
      </c>
      <c r="AY189" s="210" t="s">
        <v>130</v>
      </c>
    </row>
    <row r="190" spans="1:65" s="13" customFormat="1" ht="11.25">
      <c r="B190" s="200"/>
      <c r="C190" s="201"/>
      <c r="D190" s="202" t="s">
        <v>140</v>
      </c>
      <c r="E190" s="203" t="s">
        <v>19</v>
      </c>
      <c r="F190" s="204" t="s">
        <v>1332</v>
      </c>
      <c r="G190" s="201"/>
      <c r="H190" s="203" t="s">
        <v>19</v>
      </c>
      <c r="I190" s="205"/>
      <c r="J190" s="201"/>
      <c r="K190" s="201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140</v>
      </c>
      <c r="AU190" s="210" t="s">
        <v>81</v>
      </c>
      <c r="AV190" s="13" t="s">
        <v>79</v>
      </c>
      <c r="AW190" s="13" t="s">
        <v>34</v>
      </c>
      <c r="AX190" s="13" t="s">
        <v>72</v>
      </c>
      <c r="AY190" s="210" t="s">
        <v>130</v>
      </c>
    </row>
    <row r="191" spans="1:65" s="14" customFormat="1" ht="11.25">
      <c r="B191" s="211"/>
      <c r="C191" s="212"/>
      <c r="D191" s="202" t="s">
        <v>140</v>
      </c>
      <c r="E191" s="213" t="s">
        <v>19</v>
      </c>
      <c r="F191" s="214" t="s">
        <v>1333</v>
      </c>
      <c r="G191" s="212"/>
      <c r="H191" s="215">
        <v>-13.755000000000001</v>
      </c>
      <c r="I191" s="216"/>
      <c r="J191" s="212"/>
      <c r="K191" s="212"/>
      <c r="L191" s="217"/>
      <c r="M191" s="218"/>
      <c r="N191" s="219"/>
      <c r="O191" s="219"/>
      <c r="P191" s="219"/>
      <c r="Q191" s="219"/>
      <c r="R191" s="219"/>
      <c r="S191" s="219"/>
      <c r="T191" s="220"/>
      <c r="AT191" s="221" t="s">
        <v>140</v>
      </c>
      <c r="AU191" s="221" t="s">
        <v>81</v>
      </c>
      <c r="AV191" s="14" t="s">
        <v>81</v>
      </c>
      <c r="AW191" s="14" t="s">
        <v>34</v>
      </c>
      <c r="AX191" s="14" t="s">
        <v>72</v>
      </c>
      <c r="AY191" s="221" t="s">
        <v>130</v>
      </c>
    </row>
    <row r="192" spans="1:65" s="13" customFormat="1" ht="11.25">
      <c r="B192" s="200"/>
      <c r="C192" s="201"/>
      <c r="D192" s="202" t="s">
        <v>140</v>
      </c>
      <c r="E192" s="203" t="s">
        <v>19</v>
      </c>
      <c r="F192" s="204" t="s">
        <v>1334</v>
      </c>
      <c r="G192" s="201"/>
      <c r="H192" s="203" t="s">
        <v>19</v>
      </c>
      <c r="I192" s="205"/>
      <c r="J192" s="201"/>
      <c r="K192" s="201"/>
      <c r="L192" s="206"/>
      <c r="M192" s="207"/>
      <c r="N192" s="208"/>
      <c r="O192" s="208"/>
      <c r="P192" s="208"/>
      <c r="Q192" s="208"/>
      <c r="R192" s="208"/>
      <c r="S192" s="208"/>
      <c r="T192" s="209"/>
      <c r="AT192" s="210" t="s">
        <v>140</v>
      </c>
      <c r="AU192" s="210" t="s">
        <v>81</v>
      </c>
      <c r="AV192" s="13" t="s">
        <v>79</v>
      </c>
      <c r="AW192" s="13" t="s">
        <v>34</v>
      </c>
      <c r="AX192" s="13" t="s">
        <v>72</v>
      </c>
      <c r="AY192" s="210" t="s">
        <v>130</v>
      </c>
    </row>
    <row r="193" spans="1:65" s="14" customFormat="1" ht="11.25">
      <c r="B193" s="211"/>
      <c r="C193" s="212"/>
      <c r="D193" s="202" t="s">
        <v>140</v>
      </c>
      <c r="E193" s="213" t="s">
        <v>19</v>
      </c>
      <c r="F193" s="214" t="s">
        <v>1335</v>
      </c>
      <c r="G193" s="212"/>
      <c r="H193" s="215">
        <v>-2</v>
      </c>
      <c r="I193" s="216"/>
      <c r="J193" s="212"/>
      <c r="K193" s="212"/>
      <c r="L193" s="217"/>
      <c r="M193" s="218"/>
      <c r="N193" s="219"/>
      <c r="O193" s="219"/>
      <c r="P193" s="219"/>
      <c r="Q193" s="219"/>
      <c r="R193" s="219"/>
      <c r="S193" s="219"/>
      <c r="T193" s="220"/>
      <c r="AT193" s="221" t="s">
        <v>140</v>
      </c>
      <c r="AU193" s="221" t="s">
        <v>81</v>
      </c>
      <c r="AV193" s="14" t="s">
        <v>81</v>
      </c>
      <c r="AW193" s="14" t="s">
        <v>34</v>
      </c>
      <c r="AX193" s="14" t="s">
        <v>72</v>
      </c>
      <c r="AY193" s="221" t="s">
        <v>130</v>
      </c>
    </row>
    <row r="194" spans="1:65" s="13" customFormat="1" ht="11.25">
      <c r="B194" s="200"/>
      <c r="C194" s="201"/>
      <c r="D194" s="202" t="s">
        <v>140</v>
      </c>
      <c r="E194" s="203" t="s">
        <v>19</v>
      </c>
      <c r="F194" s="204" t="s">
        <v>1336</v>
      </c>
      <c r="G194" s="201"/>
      <c r="H194" s="203" t="s">
        <v>19</v>
      </c>
      <c r="I194" s="205"/>
      <c r="J194" s="201"/>
      <c r="K194" s="201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140</v>
      </c>
      <c r="AU194" s="210" t="s">
        <v>81</v>
      </c>
      <c r="AV194" s="13" t="s">
        <v>79</v>
      </c>
      <c r="AW194" s="13" t="s">
        <v>34</v>
      </c>
      <c r="AX194" s="13" t="s">
        <v>72</v>
      </c>
      <c r="AY194" s="210" t="s">
        <v>130</v>
      </c>
    </row>
    <row r="195" spans="1:65" s="14" customFormat="1" ht="11.25">
      <c r="B195" s="211"/>
      <c r="C195" s="212"/>
      <c r="D195" s="202" t="s">
        <v>140</v>
      </c>
      <c r="E195" s="213" t="s">
        <v>19</v>
      </c>
      <c r="F195" s="214" t="s">
        <v>1337</v>
      </c>
      <c r="G195" s="212"/>
      <c r="H195" s="215">
        <v>-5.6520000000000001</v>
      </c>
      <c r="I195" s="216"/>
      <c r="J195" s="212"/>
      <c r="K195" s="212"/>
      <c r="L195" s="217"/>
      <c r="M195" s="218"/>
      <c r="N195" s="219"/>
      <c r="O195" s="219"/>
      <c r="P195" s="219"/>
      <c r="Q195" s="219"/>
      <c r="R195" s="219"/>
      <c r="S195" s="219"/>
      <c r="T195" s="220"/>
      <c r="AT195" s="221" t="s">
        <v>140</v>
      </c>
      <c r="AU195" s="221" t="s">
        <v>81</v>
      </c>
      <c r="AV195" s="14" t="s">
        <v>81</v>
      </c>
      <c r="AW195" s="14" t="s">
        <v>34</v>
      </c>
      <c r="AX195" s="14" t="s">
        <v>72</v>
      </c>
      <c r="AY195" s="221" t="s">
        <v>130</v>
      </c>
    </row>
    <row r="196" spans="1:65" s="13" customFormat="1" ht="11.25">
      <c r="B196" s="200"/>
      <c r="C196" s="201"/>
      <c r="D196" s="202" t="s">
        <v>140</v>
      </c>
      <c r="E196" s="203" t="s">
        <v>19</v>
      </c>
      <c r="F196" s="204" t="s">
        <v>1338</v>
      </c>
      <c r="G196" s="201"/>
      <c r="H196" s="203" t="s">
        <v>19</v>
      </c>
      <c r="I196" s="205"/>
      <c r="J196" s="201"/>
      <c r="K196" s="201"/>
      <c r="L196" s="206"/>
      <c r="M196" s="207"/>
      <c r="N196" s="208"/>
      <c r="O196" s="208"/>
      <c r="P196" s="208"/>
      <c r="Q196" s="208"/>
      <c r="R196" s="208"/>
      <c r="S196" s="208"/>
      <c r="T196" s="209"/>
      <c r="AT196" s="210" t="s">
        <v>140</v>
      </c>
      <c r="AU196" s="210" t="s">
        <v>81</v>
      </c>
      <c r="AV196" s="13" t="s">
        <v>79</v>
      </c>
      <c r="AW196" s="13" t="s">
        <v>34</v>
      </c>
      <c r="AX196" s="13" t="s">
        <v>72</v>
      </c>
      <c r="AY196" s="210" t="s">
        <v>130</v>
      </c>
    </row>
    <row r="197" spans="1:65" s="14" customFormat="1" ht="11.25">
      <c r="B197" s="211"/>
      <c r="C197" s="212"/>
      <c r="D197" s="202" t="s">
        <v>140</v>
      </c>
      <c r="E197" s="213" t="s">
        <v>19</v>
      </c>
      <c r="F197" s="214" t="s">
        <v>1339</v>
      </c>
      <c r="G197" s="212"/>
      <c r="H197" s="215">
        <v>-42.75</v>
      </c>
      <c r="I197" s="216"/>
      <c r="J197" s="212"/>
      <c r="K197" s="212"/>
      <c r="L197" s="217"/>
      <c r="M197" s="218"/>
      <c r="N197" s="219"/>
      <c r="O197" s="219"/>
      <c r="P197" s="219"/>
      <c r="Q197" s="219"/>
      <c r="R197" s="219"/>
      <c r="S197" s="219"/>
      <c r="T197" s="220"/>
      <c r="AT197" s="221" t="s">
        <v>140</v>
      </c>
      <c r="AU197" s="221" t="s">
        <v>81</v>
      </c>
      <c r="AV197" s="14" t="s">
        <v>81</v>
      </c>
      <c r="AW197" s="14" t="s">
        <v>34</v>
      </c>
      <c r="AX197" s="14" t="s">
        <v>72</v>
      </c>
      <c r="AY197" s="221" t="s">
        <v>130</v>
      </c>
    </row>
    <row r="198" spans="1:65" s="13" customFormat="1" ht="11.25">
      <c r="B198" s="200"/>
      <c r="C198" s="201"/>
      <c r="D198" s="202" t="s">
        <v>140</v>
      </c>
      <c r="E198" s="203" t="s">
        <v>19</v>
      </c>
      <c r="F198" s="204" t="s">
        <v>1340</v>
      </c>
      <c r="G198" s="201"/>
      <c r="H198" s="203" t="s">
        <v>19</v>
      </c>
      <c r="I198" s="205"/>
      <c r="J198" s="201"/>
      <c r="K198" s="201"/>
      <c r="L198" s="206"/>
      <c r="M198" s="207"/>
      <c r="N198" s="208"/>
      <c r="O198" s="208"/>
      <c r="P198" s="208"/>
      <c r="Q198" s="208"/>
      <c r="R198" s="208"/>
      <c r="S198" s="208"/>
      <c r="T198" s="209"/>
      <c r="AT198" s="210" t="s">
        <v>140</v>
      </c>
      <c r="AU198" s="210" t="s">
        <v>81</v>
      </c>
      <c r="AV198" s="13" t="s">
        <v>79</v>
      </c>
      <c r="AW198" s="13" t="s">
        <v>34</v>
      </c>
      <c r="AX198" s="13" t="s">
        <v>72</v>
      </c>
      <c r="AY198" s="210" t="s">
        <v>130</v>
      </c>
    </row>
    <row r="199" spans="1:65" s="14" customFormat="1" ht="11.25">
      <c r="B199" s="211"/>
      <c r="C199" s="212"/>
      <c r="D199" s="202" t="s">
        <v>140</v>
      </c>
      <c r="E199" s="213" t="s">
        <v>19</v>
      </c>
      <c r="F199" s="214" t="s">
        <v>1341</v>
      </c>
      <c r="G199" s="212"/>
      <c r="H199" s="215">
        <v>1.44</v>
      </c>
      <c r="I199" s="216"/>
      <c r="J199" s="212"/>
      <c r="K199" s="212"/>
      <c r="L199" s="217"/>
      <c r="M199" s="218"/>
      <c r="N199" s="219"/>
      <c r="O199" s="219"/>
      <c r="P199" s="219"/>
      <c r="Q199" s="219"/>
      <c r="R199" s="219"/>
      <c r="S199" s="219"/>
      <c r="T199" s="220"/>
      <c r="AT199" s="221" t="s">
        <v>140</v>
      </c>
      <c r="AU199" s="221" t="s">
        <v>81</v>
      </c>
      <c r="AV199" s="14" t="s">
        <v>81</v>
      </c>
      <c r="AW199" s="14" t="s">
        <v>34</v>
      </c>
      <c r="AX199" s="14" t="s">
        <v>72</v>
      </c>
      <c r="AY199" s="221" t="s">
        <v>130</v>
      </c>
    </row>
    <row r="200" spans="1:65" s="15" customFormat="1" ht="11.25">
      <c r="B200" s="222"/>
      <c r="C200" s="223"/>
      <c r="D200" s="202" t="s">
        <v>140</v>
      </c>
      <c r="E200" s="224" t="s">
        <v>19</v>
      </c>
      <c r="F200" s="225" t="s">
        <v>144</v>
      </c>
      <c r="G200" s="223"/>
      <c r="H200" s="226">
        <v>388.64300000000003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140</v>
      </c>
      <c r="AU200" s="232" t="s">
        <v>81</v>
      </c>
      <c r="AV200" s="15" t="s">
        <v>136</v>
      </c>
      <c r="AW200" s="15" t="s">
        <v>34</v>
      </c>
      <c r="AX200" s="15" t="s">
        <v>79</v>
      </c>
      <c r="AY200" s="232" t="s">
        <v>130</v>
      </c>
    </row>
    <row r="201" spans="1:65" s="2" customFormat="1" ht="24.2" customHeight="1">
      <c r="A201" s="36"/>
      <c r="B201" s="37"/>
      <c r="C201" s="181" t="s">
        <v>8</v>
      </c>
      <c r="D201" s="181" t="s">
        <v>132</v>
      </c>
      <c r="E201" s="182" t="s">
        <v>1342</v>
      </c>
      <c r="F201" s="183" t="s">
        <v>1343</v>
      </c>
      <c r="G201" s="184" t="s">
        <v>154</v>
      </c>
      <c r="H201" s="185">
        <v>285</v>
      </c>
      <c r="I201" s="186"/>
      <c r="J201" s="187">
        <f>ROUND(I201*H201,2)</f>
        <v>0</v>
      </c>
      <c r="K201" s="188"/>
      <c r="L201" s="41"/>
      <c r="M201" s="189" t="s">
        <v>19</v>
      </c>
      <c r="N201" s="190" t="s">
        <v>43</v>
      </c>
      <c r="O201" s="66"/>
      <c r="P201" s="191">
        <f>O201*H201</f>
        <v>0</v>
      </c>
      <c r="Q201" s="191">
        <v>0</v>
      </c>
      <c r="R201" s="191">
        <f>Q201*H201</f>
        <v>0</v>
      </c>
      <c r="S201" s="191">
        <v>0</v>
      </c>
      <c r="T201" s="192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3" t="s">
        <v>136</v>
      </c>
      <c r="AT201" s="193" t="s">
        <v>132</v>
      </c>
      <c r="AU201" s="193" t="s">
        <v>81</v>
      </c>
      <c r="AY201" s="19" t="s">
        <v>130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19" t="s">
        <v>79</v>
      </c>
      <c r="BK201" s="194">
        <f>ROUND(I201*H201,2)</f>
        <v>0</v>
      </c>
      <c r="BL201" s="19" t="s">
        <v>136</v>
      </c>
      <c r="BM201" s="193" t="s">
        <v>1344</v>
      </c>
    </row>
    <row r="202" spans="1:65" s="2" customFormat="1" ht="11.25">
      <c r="A202" s="36"/>
      <c r="B202" s="37"/>
      <c r="C202" s="38"/>
      <c r="D202" s="195" t="s">
        <v>138</v>
      </c>
      <c r="E202" s="38"/>
      <c r="F202" s="196" t="s">
        <v>1345</v>
      </c>
      <c r="G202" s="38"/>
      <c r="H202" s="38"/>
      <c r="I202" s="197"/>
      <c r="J202" s="38"/>
      <c r="K202" s="38"/>
      <c r="L202" s="41"/>
      <c r="M202" s="198"/>
      <c r="N202" s="199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138</v>
      </c>
      <c r="AU202" s="19" t="s">
        <v>81</v>
      </c>
    </row>
    <row r="203" spans="1:65" s="13" customFormat="1" ht="11.25">
      <c r="B203" s="200"/>
      <c r="C203" s="201"/>
      <c r="D203" s="202" t="s">
        <v>140</v>
      </c>
      <c r="E203" s="203" t="s">
        <v>19</v>
      </c>
      <c r="F203" s="204" t="s">
        <v>1294</v>
      </c>
      <c r="G203" s="201"/>
      <c r="H203" s="203" t="s">
        <v>19</v>
      </c>
      <c r="I203" s="205"/>
      <c r="J203" s="201"/>
      <c r="K203" s="201"/>
      <c r="L203" s="206"/>
      <c r="M203" s="207"/>
      <c r="N203" s="208"/>
      <c r="O203" s="208"/>
      <c r="P203" s="208"/>
      <c r="Q203" s="208"/>
      <c r="R203" s="208"/>
      <c r="S203" s="208"/>
      <c r="T203" s="209"/>
      <c r="AT203" s="210" t="s">
        <v>140</v>
      </c>
      <c r="AU203" s="210" t="s">
        <v>81</v>
      </c>
      <c r="AV203" s="13" t="s">
        <v>79</v>
      </c>
      <c r="AW203" s="13" t="s">
        <v>34</v>
      </c>
      <c r="AX203" s="13" t="s">
        <v>72</v>
      </c>
      <c r="AY203" s="210" t="s">
        <v>130</v>
      </c>
    </row>
    <row r="204" spans="1:65" s="13" customFormat="1" ht="11.25">
      <c r="B204" s="200"/>
      <c r="C204" s="201"/>
      <c r="D204" s="202" t="s">
        <v>140</v>
      </c>
      <c r="E204" s="203" t="s">
        <v>19</v>
      </c>
      <c r="F204" s="204" t="s">
        <v>1317</v>
      </c>
      <c r="G204" s="201"/>
      <c r="H204" s="203" t="s">
        <v>19</v>
      </c>
      <c r="I204" s="205"/>
      <c r="J204" s="201"/>
      <c r="K204" s="201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140</v>
      </c>
      <c r="AU204" s="210" t="s">
        <v>81</v>
      </c>
      <c r="AV204" s="13" t="s">
        <v>79</v>
      </c>
      <c r="AW204" s="13" t="s">
        <v>34</v>
      </c>
      <c r="AX204" s="13" t="s">
        <v>72</v>
      </c>
      <c r="AY204" s="210" t="s">
        <v>130</v>
      </c>
    </row>
    <row r="205" spans="1:65" s="14" customFormat="1" ht="11.25">
      <c r="B205" s="211"/>
      <c r="C205" s="212"/>
      <c r="D205" s="202" t="s">
        <v>140</v>
      </c>
      <c r="E205" s="213" t="s">
        <v>19</v>
      </c>
      <c r="F205" s="214" t="s">
        <v>1346</v>
      </c>
      <c r="G205" s="212"/>
      <c r="H205" s="215">
        <v>285</v>
      </c>
      <c r="I205" s="216"/>
      <c r="J205" s="212"/>
      <c r="K205" s="212"/>
      <c r="L205" s="217"/>
      <c r="M205" s="218"/>
      <c r="N205" s="219"/>
      <c r="O205" s="219"/>
      <c r="P205" s="219"/>
      <c r="Q205" s="219"/>
      <c r="R205" s="219"/>
      <c r="S205" s="219"/>
      <c r="T205" s="220"/>
      <c r="AT205" s="221" t="s">
        <v>140</v>
      </c>
      <c r="AU205" s="221" t="s">
        <v>81</v>
      </c>
      <c r="AV205" s="14" t="s">
        <v>81</v>
      </c>
      <c r="AW205" s="14" t="s">
        <v>34</v>
      </c>
      <c r="AX205" s="14" t="s">
        <v>72</v>
      </c>
      <c r="AY205" s="221" t="s">
        <v>130</v>
      </c>
    </row>
    <row r="206" spans="1:65" s="15" customFormat="1" ht="11.25">
      <c r="B206" s="222"/>
      <c r="C206" s="223"/>
      <c r="D206" s="202" t="s">
        <v>140</v>
      </c>
      <c r="E206" s="224" t="s">
        <v>19</v>
      </c>
      <c r="F206" s="225" t="s">
        <v>144</v>
      </c>
      <c r="G206" s="223"/>
      <c r="H206" s="226">
        <v>285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140</v>
      </c>
      <c r="AU206" s="232" t="s">
        <v>81</v>
      </c>
      <c r="AV206" s="15" t="s">
        <v>136</v>
      </c>
      <c r="AW206" s="15" t="s">
        <v>34</v>
      </c>
      <c r="AX206" s="15" t="s">
        <v>79</v>
      </c>
      <c r="AY206" s="232" t="s">
        <v>130</v>
      </c>
    </row>
    <row r="207" spans="1:65" s="2" customFormat="1" ht="24.2" customHeight="1">
      <c r="A207" s="36"/>
      <c r="B207" s="37"/>
      <c r="C207" s="181" t="s">
        <v>274</v>
      </c>
      <c r="D207" s="181" t="s">
        <v>132</v>
      </c>
      <c r="E207" s="182" t="s">
        <v>314</v>
      </c>
      <c r="F207" s="183" t="s">
        <v>315</v>
      </c>
      <c r="G207" s="184" t="s">
        <v>154</v>
      </c>
      <c r="H207" s="185">
        <v>285</v>
      </c>
      <c r="I207" s="186"/>
      <c r="J207" s="187">
        <f>ROUND(I207*H207,2)</f>
        <v>0</v>
      </c>
      <c r="K207" s="188"/>
      <c r="L207" s="41"/>
      <c r="M207" s="189" t="s">
        <v>19</v>
      </c>
      <c r="N207" s="190" t="s">
        <v>43</v>
      </c>
      <c r="O207" s="66"/>
      <c r="P207" s="191">
        <f>O207*H207</f>
        <v>0</v>
      </c>
      <c r="Q207" s="191">
        <v>0</v>
      </c>
      <c r="R207" s="191">
        <f>Q207*H207</f>
        <v>0</v>
      </c>
      <c r="S207" s="191">
        <v>0</v>
      </c>
      <c r="T207" s="192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3" t="s">
        <v>136</v>
      </c>
      <c r="AT207" s="193" t="s">
        <v>132</v>
      </c>
      <c r="AU207" s="193" t="s">
        <v>81</v>
      </c>
      <c r="AY207" s="19" t="s">
        <v>130</v>
      </c>
      <c r="BE207" s="194">
        <f>IF(N207="základní",J207,0)</f>
        <v>0</v>
      </c>
      <c r="BF207" s="194">
        <f>IF(N207="snížená",J207,0)</f>
        <v>0</v>
      </c>
      <c r="BG207" s="194">
        <f>IF(N207="zákl. přenesená",J207,0)</f>
        <v>0</v>
      </c>
      <c r="BH207" s="194">
        <f>IF(N207="sníž. přenesená",J207,0)</f>
        <v>0</v>
      </c>
      <c r="BI207" s="194">
        <f>IF(N207="nulová",J207,0)</f>
        <v>0</v>
      </c>
      <c r="BJ207" s="19" t="s">
        <v>79</v>
      </c>
      <c r="BK207" s="194">
        <f>ROUND(I207*H207,2)</f>
        <v>0</v>
      </c>
      <c r="BL207" s="19" t="s">
        <v>136</v>
      </c>
      <c r="BM207" s="193" t="s">
        <v>1347</v>
      </c>
    </row>
    <row r="208" spans="1:65" s="2" customFormat="1" ht="11.25">
      <c r="A208" s="36"/>
      <c r="B208" s="37"/>
      <c r="C208" s="38"/>
      <c r="D208" s="195" t="s">
        <v>138</v>
      </c>
      <c r="E208" s="38"/>
      <c r="F208" s="196" t="s">
        <v>317</v>
      </c>
      <c r="G208" s="38"/>
      <c r="H208" s="38"/>
      <c r="I208" s="197"/>
      <c r="J208" s="38"/>
      <c r="K208" s="38"/>
      <c r="L208" s="41"/>
      <c r="M208" s="198"/>
      <c r="N208" s="199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138</v>
      </c>
      <c r="AU208" s="19" t="s">
        <v>81</v>
      </c>
    </row>
    <row r="209" spans="1:65" s="13" customFormat="1" ht="11.25">
      <c r="B209" s="200"/>
      <c r="C209" s="201"/>
      <c r="D209" s="202" t="s">
        <v>140</v>
      </c>
      <c r="E209" s="203" t="s">
        <v>19</v>
      </c>
      <c r="F209" s="204" t="s">
        <v>1294</v>
      </c>
      <c r="G209" s="201"/>
      <c r="H209" s="203" t="s">
        <v>19</v>
      </c>
      <c r="I209" s="205"/>
      <c r="J209" s="201"/>
      <c r="K209" s="201"/>
      <c r="L209" s="206"/>
      <c r="M209" s="207"/>
      <c r="N209" s="208"/>
      <c r="O209" s="208"/>
      <c r="P209" s="208"/>
      <c r="Q209" s="208"/>
      <c r="R209" s="208"/>
      <c r="S209" s="208"/>
      <c r="T209" s="209"/>
      <c r="AT209" s="210" t="s">
        <v>140</v>
      </c>
      <c r="AU209" s="210" t="s">
        <v>81</v>
      </c>
      <c r="AV209" s="13" t="s">
        <v>79</v>
      </c>
      <c r="AW209" s="13" t="s">
        <v>34</v>
      </c>
      <c r="AX209" s="13" t="s">
        <v>72</v>
      </c>
      <c r="AY209" s="210" t="s">
        <v>130</v>
      </c>
    </row>
    <row r="210" spans="1:65" s="13" customFormat="1" ht="11.25">
      <c r="B210" s="200"/>
      <c r="C210" s="201"/>
      <c r="D210" s="202" t="s">
        <v>140</v>
      </c>
      <c r="E210" s="203" t="s">
        <v>19</v>
      </c>
      <c r="F210" s="204" t="s">
        <v>318</v>
      </c>
      <c r="G210" s="201"/>
      <c r="H210" s="203" t="s">
        <v>19</v>
      </c>
      <c r="I210" s="205"/>
      <c r="J210" s="201"/>
      <c r="K210" s="201"/>
      <c r="L210" s="206"/>
      <c r="M210" s="207"/>
      <c r="N210" s="208"/>
      <c r="O210" s="208"/>
      <c r="P210" s="208"/>
      <c r="Q210" s="208"/>
      <c r="R210" s="208"/>
      <c r="S210" s="208"/>
      <c r="T210" s="209"/>
      <c r="AT210" s="210" t="s">
        <v>140</v>
      </c>
      <c r="AU210" s="210" t="s">
        <v>81</v>
      </c>
      <c r="AV210" s="13" t="s">
        <v>79</v>
      </c>
      <c r="AW210" s="13" t="s">
        <v>34</v>
      </c>
      <c r="AX210" s="13" t="s">
        <v>72</v>
      </c>
      <c r="AY210" s="210" t="s">
        <v>130</v>
      </c>
    </row>
    <row r="211" spans="1:65" s="14" customFormat="1" ht="11.25">
      <c r="B211" s="211"/>
      <c r="C211" s="212"/>
      <c r="D211" s="202" t="s">
        <v>140</v>
      </c>
      <c r="E211" s="213" t="s">
        <v>19</v>
      </c>
      <c r="F211" s="214" t="s">
        <v>1346</v>
      </c>
      <c r="G211" s="212"/>
      <c r="H211" s="215">
        <v>285</v>
      </c>
      <c r="I211" s="216"/>
      <c r="J211" s="212"/>
      <c r="K211" s="212"/>
      <c r="L211" s="217"/>
      <c r="M211" s="218"/>
      <c r="N211" s="219"/>
      <c r="O211" s="219"/>
      <c r="P211" s="219"/>
      <c r="Q211" s="219"/>
      <c r="R211" s="219"/>
      <c r="S211" s="219"/>
      <c r="T211" s="220"/>
      <c r="AT211" s="221" t="s">
        <v>140</v>
      </c>
      <c r="AU211" s="221" t="s">
        <v>81</v>
      </c>
      <c r="AV211" s="14" t="s">
        <v>81</v>
      </c>
      <c r="AW211" s="14" t="s">
        <v>34</v>
      </c>
      <c r="AX211" s="14" t="s">
        <v>72</v>
      </c>
      <c r="AY211" s="221" t="s">
        <v>130</v>
      </c>
    </row>
    <row r="212" spans="1:65" s="15" customFormat="1" ht="11.25">
      <c r="B212" s="222"/>
      <c r="C212" s="223"/>
      <c r="D212" s="202" t="s">
        <v>140</v>
      </c>
      <c r="E212" s="224" t="s">
        <v>19</v>
      </c>
      <c r="F212" s="225" t="s">
        <v>144</v>
      </c>
      <c r="G212" s="223"/>
      <c r="H212" s="226">
        <v>285</v>
      </c>
      <c r="I212" s="227"/>
      <c r="J212" s="223"/>
      <c r="K212" s="223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140</v>
      </c>
      <c r="AU212" s="232" t="s">
        <v>81</v>
      </c>
      <c r="AV212" s="15" t="s">
        <v>136</v>
      </c>
      <c r="AW212" s="15" t="s">
        <v>34</v>
      </c>
      <c r="AX212" s="15" t="s">
        <v>79</v>
      </c>
      <c r="AY212" s="232" t="s">
        <v>130</v>
      </c>
    </row>
    <row r="213" spans="1:65" s="2" customFormat="1" ht="16.5" customHeight="1">
      <c r="A213" s="36"/>
      <c r="B213" s="37"/>
      <c r="C213" s="244" t="s">
        <v>283</v>
      </c>
      <c r="D213" s="244" t="s">
        <v>322</v>
      </c>
      <c r="E213" s="245" t="s">
        <v>323</v>
      </c>
      <c r="F213" s="246" t="s">
        <v>324</v>
      </c>
      <c r="G213" s="247" t="s">
        <v>325</v>
      </c>
      <c r="H213" s="248">
        <v>8.8070000000000004</v>
      </c>
      <c r="I213" s="249"/>
      <c r="J213" s="250">
        <f>ROUND(I213*H213,2)</f>
        <v>0</v>
      </c>
      <c r="K213" s="251"/>
      <c r="L213" s="252"/>
      <c r="M213" s="253" t="s">
        <v>19</v>
      </c>
      <c r="N213" s="254" t="s">
        <v>43</v>
      </c>
      <c r="O213" s="66"/>
      <c r="P213" s="191">
        <f>O213*H213</f>
        <v>0</v>
      </c>
      <c r="Q213" s="191">
        <v>1E-3</v>
      </c>
      <c r="R213" s="191">
        <f>Q213*H213</f>
        <v>8.8070000000000006E-3</v>
      </c>
      <c r="S213" s="191">
        <v>0</v>
      </c>
      <c r="T213" s="192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93" t="s">
        <v>200</v>
      </c>
      <c r="AT213" s="193" t="s">
        <v>322</v>
      </c>
      <c r="AU213" s="193" t="s">
        <v>81</v>
      </c>
      <c r="AY213" s="19" t="s">
        <v>130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19" t="s">
        <v>79</v>
      </c>
      <c r="BK213" s="194">
        <f>ROUND(I213*H213,2)</f>
        <v>0</v>
      </c>
      <c r="BL213" s="19" t="s">
        <v>136</v>
      </c>
      <c r="BM213" s="193" t="s">
        <v>1348</v>
      </c>
    </row>
    <row r="214" spans="1:65" s="13" customFormat="1" ht="11.25">
      <c r="B214" s="200"/>
      <c r="C214" s="201"/>
      <c r="D214" s="202" t="s">
        <v>140</v>
      </c>
      <c r="E214" s="203" t="s">
        <v>19</v>
      </c>
      <c r="F214" s="204" t="s">
        <v>327</v>
      </c>
      <c r="G214" s="201"/>
      <c r="H214" s="203" t="s">
        <v>19</v>
      </c>
      <c r="I214" s="205"/>
      <c r="J214" s="201"/>
      <c r="K214" s="201"/>
      <c r="L214" s="206"/>
      <c r="M214" s="207"/>
      <c r="N214" s="208"/>
      <c r="O214" s="208"/>
      <c r="P214" s="208"/>
      <c r="Q214" s="208"/>
      <c r="R214" s="208"/>
      <c r="S214" s="208"/>
      <c r="T214" s="209"/>
      <c r="AT214" s="210" t="s">
        <v>140</v>
      </c>
      <c r="AU214" s="210" t="s">
        <v>81</v>
      </c>
      <c r="AV214" s="13" t="s">
        <v>79</v>
      </c>
      <c r="AW214" s="13" t="s">
        <v>34</v>
      </c>
      <c r="AX214" s="13" t="s">
        <v>72</v>
      </c>
      <c r="AY214" s="210" t="s">
        <v>130</v>
      </c>
    </row>
    <row r="215" spans="1:65" s="14" customFormat="1" ht="11.25">
      <c r="B215" s="211"/>
      <c r="C215" s="212"/>
      <c r="D215" s="202" t="s">
        <v>140</v>
      </c>
      <c r="E215" s="213" t="s">
        <v>19</v>
      </c>
      <c r="F215" s="214" t="s">
        <v>1349</v>
      </c>
      <c r="G215" s="212"/>
      <c r="H215" s="215">
        <v>8.8070000000000004</v>
      </c>
      <c r="I215" s="216"/>
      <c r="J215" s="212"/>
      <c r="K215" s="212"/>
      <c r="L215" s="217"/>
      <c r="M215" s="218"/>
      <c r="N215" s="219"/>
      <c r="O215" s="219"/>
      <c r="P215" s="219"/>
      <c r="Q215" s="219"/>
      <c r="R215" s="219"/>
      <c r="S215" s="219"/>
      <c r="T215" s="220"/>
      <c r="AT215" s="221" t="s">
        <v>140</v>
      </c>
      <c r="AU215" s="221" t="s">
        <v>81</v>
      </c>
      <c r="AV215" s="14" t="s">
        <v>81</v>
      </c>
      <c r="AW215" s="14" t="s">
        <v>34</v>
      </c>
      <c r="AX215" s="14" t="s">
        <v>72</v>
      </c>
      <c r="AY215" s="221" t="s">
        <v>130</v>
      </c>
    </row>
    <row r="216" spans="1:65" s="15" customFormat="1" ht="11.25">
      <c r="B216" s="222"/>
      <c r="C216" s="223"/>
      <c r="D216" s="202" t="s">
        <v>140</v>
      </c>
      <c r="E216" s="224" t="s">
        <v>19</v>
      </c>
      <c r="F216" s="225" t="s">
        <v>144</v>
      </c>
      <c r="G216" s="223"/>
      <c r="H216" s="226">
        <v>8.8070000000000004</v>
      </c>
      <c r="I216" s="227"/>
      <c r="J216" s="223"/>
      <c r="K216" s="223"/>
      <c r="L216" s="228"/>
      <c r="M216" s="229"/>
      <c r="N216" s="230"/>
      <c r="O216" s="230"/>
      <c r="P216" s="230"/>
      <c r="Q216" s="230"/>
      <c r="R216" s="230"/>
      <c r="S216" s="230"/>
      <c r="T216" s="231"/>
      <c r="AT216" s="232" t="s">
        <v>140</v>
      </c>
      <c r="AU216" s="232" t="s">
        <v>81</v>
      </c>
      <c r="AV216" s="15" t="s">
        <v>136</v>
      </c>
      <c r="AW216" s="15" t="s">
        <v>34</v>
      </c>
      <c r="AX216" s="15" t="s">
        <v>79</v>
      </c>
      <c r="AY216" s="232" t="s">
        <v>130</v>
      </c>
    </row>
    <row r="217" spans="1:65" s="2" customFormat="1" ht="21.75" customHeight="1">
      <c r="A217" s="36"/>
      <c r="B217" s="37"/>
      <c r="C217" s="181" t="s">
        <v>291</v>
      </c>
      <c r="D217" s="181" t="s">
        <v>132</v>
      </c>
      <c r="E217" s="182" t="s">
        <v>342</v>
      </c>
      <c r="F217" s="183" t="s">
        <v>343</v>
      </c>
      <c r="G217" s="184" t="s">
        <v>154</v>
      </c>
      <c r="H217" s="185">
        <v>285</v>
      </c>
      <c r="I217" s="186"/>
      <c r="J217" s="187">
        <f>ROUND(I217*H217,2)</f>
        <v>0</v>
      </c>
      <c r="K217" s="188"/>
      <c r="L217" s="41"/>
      <c r="M217" s="189" t="s">
        <v>19</v>
      </c>
      <c r="N217" s="190" t="s">
        <v>43</v>
      </c>
      <c r="O217" s="66"/>
      <c r="P217" s="191">
        <f>O217*H217</f>
        <v>0</v>
      </c>
      <c r="Q217" s="191">
        <v>0</v>
      </c>
      <c r="R217" s="191">
        <f>Q217*H217</f>
        <v>0</v>
      </c>
      <c r="S217" s="191">
        <v>0</v>
      </c>
      <c r="T217" s="192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3" t="s">
        <v>136</v>
      </c>
      <c r="AT217" s="193" t="s">
        <v>132</v>
      </c>
      <c r="AU217" s="193" t="s">
        <v>81</v>
      </c>
      <c r="AY217" s="19" t="s">
        <v>130</v>
      </c>
      <c r="BE217" s="194">
        <f>IF(N217="základní",J217,0)</f>
        <v>0</v>
      </c>
      <c r="BF217" s="194">
        <f>IF(N217="snížená",J217,0)</f>
        <v>0</v>
      </c>
      <c r="BG217" s="194">
        <f>IF(N217="zákl. přenesená",J217,0)</f>
        <v>0</v>
      </c>
      <c r="BH217" s="194">
        <f>IF(N217="sníž. přenesená",J217,0)</f>
        <v>0</v>
      </c>
      <c r="BI217" s="194">
        <f>IF(N217="nulová",J217,0)</f>
        <v>0</v>
      </c>
      <c r="BJ217" s="19" t="s">
        <v>79</v>
      </c>
      <c r="BK217" s="194">
        <f>ROUND(I217*H217,2)</f>
        <v>0</v>
      </c>
      <c r="BL217" s="19" t="s">
        <v>136</v>
      </c>
      <c r="BM217" s="193" t="s">
        <v>1350</v>
      </c>
    </row>
    <row r="218" spans="1:65" s="2" customFormat="1" ht="11.25">
      <c r="A218" s="36"/>
      <c r="B218" s="37"/>
      <c r="C218" s="38"/>
      <c r="D218" s="195" t="s">
        <v>138</v>
      </c>
      <c r="E218" s="38"/>
      <c r="F218" s="196" t="s">
        <v>345</v>
      </c>
      <c r="G218" s="38"/>
      <c r="H218" s="38"/>
      <c r="I218" s="197"/>
      <c r="J218" s="38"/>
      <c r="K218" s="38"/>
      <c r="L218" s="41"/>
      <c r="M218" s="198"/>
      <c r="N218" s="199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138</v>
      </c>
      <c r="AU218" s="19" t="s">
        <v>81</v>
      </c>
    </row>
    <row r="219" spans="1:65" s="13" customFormat="1" ht="11.25">
      <c r="B219" s="200"/>
      <c r="C219" s="201"/>
      <c r="D219" s="202" t="s">
        <v>140</v>
      </c>
      <c r="E219" s="203" t="s">
        <v>19</v>
      </c>
      <c r="F219" s="204" t="s">
        <v>1294</v>
      </c>
      <c r="G219" s="201"/>
      <c r="H219" s="203" t="s">
        <v>19</v>
      </c>
      <c r="I219" s="205"/>
      <c r="J219" s="201"/>
      <c r="K219" s="201"/>
      <c r="L219" s="206"/>
      <c r="M219" s="207"/>
      <c r="N219" s="208"/>
      <c r="O219" s="208"/>
      <c r="P219" s="208"/>
      <c r="Q219" s="208"/>
      <c r="R219" s="208"/>
      <c r="S219" s="208"/>
      <c r="T219" s="209"/>
      <c r="AT219" s="210" t="s">
        <v>140</v>
      </c>
      <c r="AU219" s="210" t="s">
        <v>81</v>
      </c>
      <c r="AV219" s="13" t="s">
        <v>79</v>
      </c>
      <c r="AW219" s="13" t="s">
        <v>34</v>
      </c>
      <c r="AX219" s="13" t="s">
        <v>72</v>
      </c>
      <c r="AY219" s="210" t="s">
        <v>130</v>
      </c>
    </row>
    <row r="220" spans="1:65" s="13" customFormat="1" ht="11.25">
      <c r="B220" s="200"/>
      <c r="C220" s="201"/>
      <c r="D220" s="202" t="s">
        <v>140</v>
      </c>
      <c r="E220" s="203" t="s">
        <v>19</v>
      </c>
      <c r="F220" s="204" t="s">
        <v>1351</v>
      </c>
      <c r="G220" s="201"/>
      <c r="H220" s="203" t="s">
        <v>19</v>
      </c>
      <c r="I220" s="205"/>
      <c r="J220" s="201"/>
      <c r="K220" s="201"/>
      <c r="L220" s="206"/>
      <c r="M220" s="207"/>
      <c r="N220" s="208"/>
      <c r="O220" s="208"/>
      <c r="P220" s="208"/>
      <c r="Q220" s="208"/>
      <c r="R220" s="208"/>
      <c r="S220" s="208"/>
      <c r="T220" s="209"/>
      <c r="AT220" s="210" t="s">
        <v>140</v>
      </c>
      <c r="AU220" s="210" t="s">
        <v>81</v>
      </c>
      <c r="AV220" s="13" t="s">
        <v>79</v>
      </c>
      <c r="AW220" s="13" t="s">
        <v>34</v>
      </c>
      <c r="AX220" s="13" t="s">
        <v>72</v>
      </c>
      <c r="AY220" s="210" t="s">
        <v>130</v>
      </c>
    </row>
    <row r="221" spans="1:65" s="14" customFormat="1" ht="11.25">
      <c r="B221" s="211"/>
      <c r="C221" s="212"/>
      <c r="D221" s="202" t="s">
        <v>140</v>
      </c>
      <c r="E221" s="213" t="s">
        <v>19</v>
      </c>
      <c r="F221" s="214" t="s">
        <v>1346</v>
      </c>
      <c r="G221" s="212"/>
      <c r="H221" s="215">
        <v>285</v>
      </c>
      <c r="I221" s="216"/>
      <c r="J221" s="212"/>
      <c r="K221" s="212"/>
      <c r="L221" s="217"/>
      <c r="M221" s="218"/>
      <c r="N221" s="219"/>
      <c r="O221" s="219"/>
      <c r="P221" s="219"/>
      <c r="Q221" s="219"/>
      <c r="R221" s="219"/>
      <c r="S221" s="219"/>
      <c r="T221" s="220"/>
      <c r="AT221" s="221" t="s">
        <v>140</v>
      </c>
      <c r="AU221" s="221" t="s">
        <v>81</v>
      </c>
      <c r="AV221" s="14" t="s">
        <v>81</v>
      </c>
      <c r="AW221" s="14" t="s">
        <v>34</v>
      </c>
      <c r="AX221" s="14" t="s">
        <v>72</v>
      </c>
      <c r="AY221" s="221" t="s">
        <v>130</v>
      </c>
    </row>
    <row r="222" spans="1:65" s="15" customFormat="1" ht="11.25">
      <c r="B222" s="222"/>
      <c r="C222" s="223"/>
      <c r="D222" s="202" t="s">
        <v>140</v>
      </c>
      <c r="E222" s="224" t="s">
        <v>19</v>
      </c>
      <c r="F222" s="225" t="s">
        <v>144</v>
      </c>
      <c r="G222" s="223"/>
      <c r="H222" s="226">
        <v>285</v>
      </c>
      <c r="I222" s="227"/>
      <c r="J222" s="223"/>
      <c r="K222" s="223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140</v>
      </c>
      <c r="AU222" s="232" t="s">
        <v>81</v>
      </c>
      <c r="AV222" s="15" t="s">
        <v>136</v>
      </c>
      <c r="AW222" s="15" t="s">
        <v>34</v>
      </c>
      <c r="AX222" s="15" t="s">
        <v>79</v>
      </c>
      <c r="AY222" s="232" t="s">
        <v>130</v>
      </c>
    </row>
    <row r="223" spans="1:65" s="2" customFormat="1" ht="21.75" customHeight="1">
      <c r="A223" s="36"/>
      <c r="B223" s="37"/>
      <c r="C223" s="181" t="s">
        <v>298</v>
      </c>
      <c r="D223" s="181" t="s">
        <v>132</v>
      </c>
      <c r="E223" s="182" t="s">
        <v>347</v>
      </c>
      <c r="F223" s="183" t="s">
        <v>348</v>
      </c>
      <c r="G223" s="184" t="s">
        <v>154</v>
      </c>
      <c r="H223" s="185">
        <v>28.28</v>
      </c>
      <c r="I223" s="186"/>
      <c r="J223" s="187">
        <f>ROUND(I223*H223,2)</f>
        <v>0</v>
      </c>
      <c r="K223" s="188"/>
      <c r="L223" s="41"/>
      <c r="M223" s="189" t="s">
        <v>19</v>
      </c>
      <c r="N223" s="190" t="s">
        <v>43</v>
      </c>
      <c r="O223" s="66"/>
      <c r="P223" s="191">
        <f>O223*H223</f>
        <v>0</v>
      </c>
      <c r="Q223" s="191">
        <v>0</v>
      </c>
      <c r="R223" s="191">
        <f>Q223*H223</f>
        <v>0</v>
      </c>
      <c r="S223" s="191">
        <v>0</v>
      </c>
      <c r="T223" s="192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3" t="s">
        <v>136</v>
      </c>
      <c r="AT223" s="193" t="s">
        <v>132</v>
      </c>
      <c r="AU223" s="193" t="s">
        <v>81</v>
      </c>
      <c r="AY223" s="19" t="s">
        <v>130</v>
      </c>
      <c r="BE223" s="194">
        <f>IF(N223="základní",J223,0)</f>
        <v>0</v>
      </c>
      <c r="BF223" s="194">
        <f>IF(N223="snížená",J223,0)</f>
        <v>0</v>
      </c>
      <c r="BG223" s="194">
        <f>IF(N223="zákl. přenesená",J223,0)</f>
        <v>0</v>
      </c>
      <c r="BH223" s="194">
        <f>IF(N223="sníž. přenesená",J223,0)</f>
        <v>0</v>
      </c>
      <c r="BI223" s="194">
        <f>IF(N223="nulová",J223,0)</f>
        <v>0</v>
      </c>
      <c r="BJ223" s="19" t="s">
        <v>79</v>
      </c>
      <c r="BK223" s="194">
        <f>ROUND(I223*H223,2)</f>
        <v>0</v>
      </c>
      <c r="BL223" s="19" t="s">
        <v>136</v>
      </c>
      <c r="BM223" s="193" t="s">
        <v>1352</v>
      </c>
    </row>
    <row r="224" spans="1:65" s="2" customFormat="1" ht="11.25">
      <c r="A224" s="36"/>
      <c r="B224" s="37"/>
      <c r="C224" s="38"/>
      <c r="D224" s="195" t="s">
        <v>138</v>
      </c>
      <c r="E224" s="38"/>
      <c r="F224" s="196" t="s">
        <v>350</v>
      </c>
      <c r="G224" s="38"/>
      <c r="H224" s="38"/>
      <c r="I224" s="197"/>
      <c r="J224" s="38"/>
      <c r="K224" s="38"/>
      <c r="L224" s="41"/>
      <c r="M224" s="198"/>
      <c r="N224" s="199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138</v>
      </c>
      <c r="AU224" s="19" t="s">
        <v>81</v>
      </c>
    </row>
    <row r="225" spans="1:65" s="13" customFormat="1" ht="11.25">
      <c r="B225" s="200"/>
      <c r="C225" s="201"/>
      <c r="D225" s="202" t="s">
        <v>140</v>
      </c>
      <c r="E225" s="203" t="s">
        <v>19</v>
      </c>
      <c r="F225" s="204" t="s">
        <v>1294</v>
      </c>
      <c r="G225" s="201"/>
      <c r="H225" s="203" t="s">
        <v>19</v>
      </c>
      <c r="I225" s="205"/>
      <c r="J225" s="201"/>
      <c r="K225" s="201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140</v>
      </c>
      <c r="AU225" s="210" t="s">
        <v>81</v>
      </c>
      <c r="AV225" s="13" t="s">
        <v>79</v>
      </c>
      <c r="AW225" s="13" t="s">
        <v>34</v>
      </c>
      <c r="AX225" s="13" t="s">
        <v>72</v>
      </c>
      <c r="AY225" s="210" t="s">
        <v>130</v>
      </c>
    </row>
    <row r="226" spans="1:65" s="13" customFormat="1" ht="11.25">
      <c r="B226" s="200"/>
      <c r="C226" s="201"/>
      <c r="D226" s="202" t="s">
        <v>140</v>
      </c>
      <c r="E226" s="203" t="s">
        <v>19</v>
      </c>
      <c r="F226" s="204" t="s">
        <v>1332</v>
      </c>
      <c r="G226" s="201"/>
      <c r="H226" s="203" t="s">
        <v>19</v>
      </c>
      <c r="I226" s="205"/>
      <c r="J226" s="201"/>
      <c r="K226" s="201"/>
      <c r="L226" s="206"/>
      <c r="M226" s="207"/>
      <c r="N226" s="208"/>
      <c r="O226" s="208"/>
      <c r="P226" s="208"/>
      <c r="Q226" s="208"/>
      <c r="R226" s="208"/>
      <c r="S226" s="208"/>
      <c r="T226" s="209"/>
      <c r="AT226" s="210" t="s">
        <v>140</v>
      </c>
      <c r="AU226" s="210" t="s">
        <v>81</v>
      </c>
      <c r="AV226" s="13" t="s">
        <v>79</v>
      </c>
      <c r="AW226" s="13" t="s">
        <v>34</v>
      </c>
      <c r="AX226" s="13" t="s">
        <v>72</v>
      </c>
      <c r="AY226" s="210" t="s">
        <v>130</v>
      </c>
    </row>
    <row r="227" spans="1:65" s="14" customFormat="1" ht="11.25">
      <c r="B227" s="211"/>
      <c r="C227" s="212"/>
      <c r="D227" s="202" t="s">
        <v>140</v>
      </c>
      <c r="E227" s="213" t="s">
        <v>19</v>
      </c>
      <c r="F227" s="214" t="s">
        <v>1353</v>
      </c>
      <c r="G227" s="212"/>
      <c r="H227" s="215">
        <v>28.28</v>
      </c>
      <c r="I227" s="216"/>
      <c r="J227" s="212"/>
      <c r="K227" s="212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140</v>
      </c>
      <c r="AU227" s="221" t="s">
        <v>81</v>
      </c>
      <c r="AV227" s="14" t="s">
        <v>81</v>
      </c>
      <c r="AW227" s="14" t="s">
        <v>34</v>
      </c>
      <c r="AX227" s="14" t="s">
        <v>72</v>
      </c>
      <c r="AY227" s="221" t="s">
        <v>130</v>
      </c>
    </row>
    <row r="228" spans="1:65" s="15" customFormat="1" ht="11.25">
      <c r="B228" s="222"/>
      <c r="C228" s="223"/>
      <c r="D228" s="202" t="s">
        <v>140</v>
      </c>
      <c r="E228" s="224" t="s">
        <v>19</v>
      </c>
      <c r="F228" s="225" t="s">
        <v>144</v>
      </c>
      <c r="G228" s="223"/>
      <c r="H228" s="226">
        <v>28.28</v>
      </c>
      <c r="I228" s="227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140</v>
      </c>
      <c r="AU228" s="232" t="s">
        <v>81</v>
      </c>
      <c r="AV228" s="15" t="s">
        <v>136</v>
      </c>
      <c r="AW228" s="15" t="s">
        <v>34</v>
      </c>
      <c r="AX228" s="15" t="s">
        <v>79</v>
      </c>
      <c r="AY228" s="232" t="s">
        <v>130</v>
      </c>
    </row>
    <row r="229" spans="1:65" s="12" customFormat="1" ht="22.9" customHeight="1">
      <c r="B229" s="165"/>
      <c r="C229" s="166"/>
      <c r="D229" s="167" t="s">
        <v>71</v>
      </c>
      <c r="E229" s="179" t="s">
        <v>81</v>
      </c>
      <c r="F229" s="179" t="s">
        <v>375</v>
      </c>
      <c r="G229" s="166"/>
      <c r="H229" s="166"/>
      <c r="I229" s="169"/>
      <c r="J229" s="180">
        <f>BK229</f>
        <v>0</v>
      </c>
      <c r="K229" s="166"/>
      <c r="L229" s="171"/>
      <c r="M229" s="172"/>
      <c r="N229" s="173"/>
      <c r="O229" s="173"/>
      <c r="P229" s="174">
        <f>SUM(P230:P235)</f>
        <v>0</v>
      </c>
      <c r="Q229" s="173"/>
      <c r="R229" s="174">
        <f>SUM(R230:R235)</f>
        <v>165.38264999999998</v>
      </c>
      <c r="S229" s="173"/>
      <c r="T229" s="175">
        <f>SUM(T230:T235)</f>
        <v>0</v>
      </c>
      <c r="AR229" s="176" t="s">
        <v>79</v>
      </c>
      <c r="AT229" s="177" t="s">
        <v>71</v>
      </c>
      <c r="AU229" s="177" t="s">
        <v>79</v>
      </c>
      <c r="AY229" s="176" t="s">
        <v>130</v>
      </c>
      <c r="BK229" s="178">
        <f>SUM(BK230:BK235)</f>
        <v>0</v>
      </c>
    </row>
    <row r="230" spans="1:65" s="2" customFormat="1" ht="33" customHeight="1">
      <c r="A230" s="36"/>
      <c r="B230" s="37"/>
      <c r="C230" s="181" t="s">
        <v>305</v>
      </c>
      <c r="D230" s="181" t="s">
        <v>132</v>
      </c>
      <c r="E230" s="182" t="s">
        <v>1354</v>
      </c>
      <c r="F230" s="183" t="s">
        <v>1355</v>
      </c>
      <c r="G230" s="184" t="s">
        <v>379</v>
      </c>
      <c r="H230" s="185">
        <v>285</v>
      </c>
      <c r="I230" s="186"/>
      <c r="J230" s="187">
        <f>ROUND(I230*H230,2)</f>
        <v>0</v>
      </c>
      <c r="K230" s="188"/>
      <c r="L230" s="41"/>
      <c r="M230" s="189" t="s">
        <v>19</v>
      </c>
      <c r="N230" s="190" t="s">
        <v>43</v>
      </c>
      <c r="O230" s="66"/>
      <c r="P230" s="191">
        <f>O230*H230</f>
        <v>0</v>
      </c>
      <c r="Q230" s="191">
        <v>0.58028999999999997</v>
      </c>
      <c r="R230" s="191">
        <f>Q230*H230</f>
        <v>165.38264999999998</v>
      </c>
      <c r="S230" s="191">
        <v>0</v>
      </c>
      <c r="T230" s="192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3" t="s">
        <v>136</v>
      </c>
      <c r="AT230" s="193" t="s">
        <v>132</v>
      </c>
      <c r="AU230" s="193" t="s">
        <v>81</v>
      </c>
      <c r="AY230" s="19" t="s">
        <v>130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19" t="s">
        <v>79</v>
      </c>
      <c r="BK230" s="194">
        <f>ROUND(I230*H230,2)</f>
        <v>0</v>
      </c>
      <c r="BL230" s="19" t="s">
        <v>136</v>
      </c>
      <c r="BM230" s="193" t="s">
        <v>1356</v>
      </c>
    </row>
    <row r="231" spans="1:65" s="2" customFormat="1" ht="11.25">
      <c r="A231" s="36"/>
      <c r="B231" s="37"/>
      <c r="C231" s="38"/>
      <c r="D231" s="195" t="s">
        <v>138</v>
      </c>
      <c r="E231" s="38"/>
      <c r="F231" s="196" t="s">
        <v>1357</v>
      </c>
      <c r="G231" s="38"/>
      <c r="H231" s="38"/>
      <c r="I231" s="197"/>
      <c r="J231" s="38"/>
      <c r="K231" s="38"/>
      <c r="L231" s="41"/>
      <c r="M231" s="198"/>
      <c r="N231" s="199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138</v>
      </c>
      <c r="AU231" s="19" t="s">
        <v>81</v>
      </c>
    </row>
    <row r="232" spans="1:65" s="13" customFormat="1" ht="11.25">
      <c r="B232" s="200"/>
      <c r="C232" s="201"/>
      <c r="D232" s="202" t="s">
        <v>140</v>
      </c>
      <c r="E232" s="203" t="s">
        <v>19</v>
      </c>
      <c r="F232" s="204" t="s">
        <v>1294</v>
      </c>
      <c r="G232" s="201"/>
      <c r="H232" s="203" t="s">
        <v>19</v>
      </c>
      <c r="I232" s="205"/>
      <c r="J232" s="201"/>
      <c r="K232" s="201"/>
      <c r="L232" s="206"/>
      <c r="M232" s="207"/>
      <c r="N232" s="208"/>
      <c r="O232" s="208"/>
      <c r="P232" s="208"/>
      <c r="Q232" s="208"/>
      <c r="R232" s="208"/>
      <c r="S232" s="208"/>
      <c r="T232" s="209"/>
      <c r="AT232" s="210" t="s">
        <v>140</v>
      </c>
      <c r="AU232" s="210" t="s">
        <v>81</v>
      </c>
      <c r="AV232" s="13" t="s">
        <v>79</v>
      </c>
      <c r="AW232" s="13" t="s">
        <v>34</v>
      </c>
      <c r="AX232" s="13" t="s">
        <v>72</v>
      </c>
      <c r="AY232" s="210" t="s">
        <v>130</v>
      </c>
    </row>
    <row r="233" spans="1:65" s="13" customFormat="1" ht="11.25">
      <c r="B233" s="200"/>
      <c r="C233" s="201"/>
      <c r="D233" s="202" t="s">
        <v>140</v>
      </c>
      <c r="E233" s="203" t="s">
        <v>19</v>
      </c>
      <c r="F233" s="204" t="s">
        <v>1358</v>
      </c>
      <c r="G233" s="201"/>
      <c r="H233" s="203" t="s">
        <v>19</v>
      </c>
      <c r="I233" s="205"/>
      <c r="J233" s="201"/>
      <c r="K233" s="201"/>
      <c r="L233" s="206"/>
      <c r="M233" s="207"/>
      <c r="N233" s="208"/>
      <c r="O233" s="208"/>
      <c r="P233" s="208"/>
      <c r="Q233" s="208"/>
      <c r="R233" s="208"/>
      <c r="S233" s="208"/>
      <c r="T233" s="209"/>
      <c r="AT233" s="210" t="s">
        <v>140</v>
      </c>
      <c r="AU233" s="210" t="s">
        <v>81</v>
      </c>
      <c r="AV233" s="13" t="s">
        <v>79</v>
      </c>
      <c r="AW233" s="13" t="s">
        <v>34</v>
      </c>
      <c r="AX233" s="13" t="s">
        <v>72</v>
      </c>
      <c r="AY233" s="210" t="s">
        <v>130</v>
      </c>
    </row>
    <row r="234" spans="1:65" s="14" customFormat="1" ht="11.25">
      <c r="B234" s="211"/>
      <c r="C234" s="212"/>
      <c r="D234" s="202" t="s">
        <v>140</v>
      </c>
      <c r="E234" s="213" t="s">
        <v>19</v>
      </c>
      <c r="F234" s="214" t="s">
        <v>1346</v>
      </c>
      <c r="G234" s="212"/>
      <c r="H234" s="215">
        <v>285</v>
      </c>
      <c r="I234" s="216"/>
      <c r="J234" s="212"/>
      <c r="K234" s="212"/>
      <c r="L234" s="217"/>
      <c r="M234" s="218"/>
      <c r="N234" s="219"/>
      <c r="O234" s="219"/>
      <c r="P234" s="219"/>
      <c r="Q234" s="219"/>
      <c r="R234" s="219"/>
      <c r="S234" s="219"/>
      <c r="T234" s="220"/>
      <c r="AT234" s="221" t="s">
        <v>140</v>
      </c>
      <c r="AU234" s="221" t="s">
        <v>81</v>
      </c>
      <c r="AV234" s="14" t="s">
        <v>81</v>
      </c>
      <c r="AW234" s="14" t="s">
        <v>34</v>
      </c>
      <c r="AX234" s="14" t="s">
        <v>72</v>
      </c>
      <c r="AY234" s="221" t="s">
        <v>130</v>
      </c>
    </row>
    <row r="235" spans="1:65" s="15" customFormat="1" ht="11.25">
      <c r="B235" s="222"/>
      <c r="C235" s="223"/>
      <c r="D235" s="202" t="s">
        <v>140</v>
      </c>
      <c r="E235" s="224" t="s">
        <v>19</v>
      </c>
      <c r="F235" s="225" t="s">
        <v>144</v>
      </c>
      <c r="G235" s="223"/>
      <c r="H235" s="226">
        <v>285</v>
      </c>
      <c r="I235" s="227"/>
      <c r="J235" s="223"/>
      <c r="K235" s="223"/>
      <c r="L235" s="228"/>
      <c r="M235" s="229"/>
      <c r="N235" s="230"/>
      <c r="O235" s="230"/>
      <c r="P235" s="230"/>
      <c r="Q235" s="230"/>
      <c r="R235" s="230"/>
      <c r="S235" s="230"/>
      <c r="T235" s="231"/>
      <c r="AT235" s="232" t="s">
        <v>140</v>
      </c>
      <c r="AU235" s="232" t="s">
        <v>81</v>
      </c>
      <c r="AV235" s="15" t="s">
        <v>136</v>
      </c>
      <c r="AW235" s="15" t="s">
        <v>34</v>
      </c>
      <c r="AX235" s="15" t="s">
        <v>79</v>
      </c>
      <c r="AY235" s="232" t="s">
        <v>130</v>
      </c>
    </row>
    <row r="236" spans="1:65" s="12" customFormat="1" ht="22.9" customHeight="1">
      <c r="B236" s="165"/>
      <c r="C236" s="166"/>
      <c r="D236" s="167" t="s">
        <v>71</v>
      </c>
      <c r="E236" s="179" t="s">
        <v>151</v>
      </c>
      <c r="F236" s="179" t="s">
        <v>838</v>
      </c>
      <c r="G236" s="166"/>
      <c r="H236" s="166"/>
      <c r="I236" s="169"/>
      <c r="J236" s="180">
        <f>BK236</f>
        <v>0</v>
      </c>
      <c r="K236" s="166"/>
      <c r="L236" s="171"/>
      <c r="M236" s="172"/>
      <c r="N236" s="173"/>
      <c r="O236" s="173"/>
      <c r="P236" s="174">
        <f>SUM(P237:P271)</f>
        <v>0</v>
      </c>
      <c r="Q236" s="173"/>
      <c r="R236" s="174">
        <f>SUM(R237:R271)</f>
        <v>0.38478533999999998</v>
      </c>
      <c r="S236" s="173"/>
      <c r="T236" s="175">
        <f>SUM(T237:T271)</f>
        <v>0</v>
      </c>
      <c r="AR236" s="176" t="s">
        <v>79</v>
      </c>
      <c r="AT236" s="177" t="s">
        <v>71</v>
      </c>
      <c r="AU236" s="177" t="s">
        <v>79</v>
      </c>
      <c r="AY236" s="176" t="s">
        <v>130</v>
      </c>
      <c r="BK236" s="178">
        <f>SUM(BK237:BK271)</f>
        <v>0</v>
      </c>
    </row>
    <row r="237" spans="1:65" s="2" customFormat="1" ht="24.2" customHeight="1">
      <c r="A237" s="36"/>
      <c r="B237" s="37"/>
      <c r="C237" s="181" t="s">
        <v>7</v>
      </c>
      <c r="D237" s="181" t="s">
        <v>132</v>
      </c>
      <c r="E237" s="182" t="s">
        <v>867</v>
      </c>
      <c r="F237" s="183" t="s">
        <v>868</v>
      </c>
      <c r="G237" s="184" t="s">
        <v>286</v>
      </c>
      <c r="H237" s="185">
        <v>3.5999999999999997E-2</v>
      </c>
      <c r="I237" s="186"/>
      <c r="J237" s="187">
        <f>ROUND(I237*H237,2)</f>
        <v>0</v>
      </c>
      <c r="K237" s="188"/>
      <c r="L237" s="41"/>
      <c r="M237" s="189" t="s">
        <v>19</v>
      </c>
      <c r="N237" s="190" t="s">
        <v>43</v>
      </c>
      <c r="O237" s="66"/>
      <c r="P237" s="191">
        <f>O237*H237</f>
        <v>0</v>
      </c>
      <c r="Q237" s="191">
        <v>1.9539999999999998E-2</v>
      </c>
      <c r="R237" s="191">
        <f>Q237*H237</f>
        <v>7.0343999999999984E-4</v>
      </c>
      <c r="S237" s="191">
        <v>0</v>
      </c>
      <c r="T237" s="192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93" t="s">
        <v>136</v>
      </c>
      <c r="AT237" s="193" t="s">
        <v>132</v>
      </c>
      <c r="AU237" s="193" t="s">
        <v>81</v>
      </c>
      <c r="AY237" s="19" t="s">
        <v>130</v>
      </c>
      <c r="BE237" s="194">
        <f>IF(N237="základní",J237,0)</f>
        <v>0</v>
      </c>
      <c r="BF237" s="194">
        <f>IF(N237="snížená",J237,0)</f>
        <v>0</v>
      </c>
      <c r="BG237" s="194">
        <f>IF(N237="zákl. přenesená",J237,0)</f>
        <v>0</v>
      </c>
      <c r="BH237" s="194">
        <f>IF(N237="sníž. přenesená",J237,0)</f>
        <v>0</v>
      </c>
      <c r="BI237" s="194">
        <f>IF(N237="nulová",J237,0)</f>
        <v>0</v>
      </c>
      <c r="BJ237" s="19" t="s">
        <v>79</v>
      </c>
      <c r="BK237" s="194">
        <f>ROUND(I237*H237,2)</f>
        <v>0</v>
      </c>
      <c r="BL237" s="19" t="s">
        <v>136</v>
      </c>
      <c r="BM237" s="193" t="s">
        <v>1359</v>
      </c>
    </row>
    <row r="238" spans="1:65" s="2" customFormat="1" ht="11.25">
      <c r="A238" s="36"/>
      <c r="B238" s="37"/>
      <c r="C238" s="38"/>
      <c r="D238" s="195" t="s">
        <v>138</v>
      </c>
      <c r="E238" s="38"/>
      <c r="F238" s="196" t="s">
        <v>870</v>
      </c>
      <c r="G238" s="38"/>
      <c r="H238" s="38"/>
      <c r="I238" s="197"/>
      <c r="J238" s="38"/>
      <c r="K238" s="38"/>
      <c r="L238" s="41"/>
      <c r="M238" s="198"/>
      <c r="N238" s="199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138</v>
      </c>
      <c r="AU238" s="19" t="s">
        <v>81</v>
      </c>
    </row>
    <row r="239" spans="1:65" s="13" customFormat="1" ht="11.25">
      <c r="B239" s="200"/>
      <c r="C239" s="201"/>
      <c r="D239" s="202" t="s">
        <v>140</v>
      </c>
      <c r="E239" s="203" t="s">
        <v>19</v>
      </c>
      <c r="F239" s="204" t="s">
        <v>1294</v>
      </c>
      <c r="G239" s="201"/>
      <c r="H239" s="203" t="s">
        <v>19</v>
      </c>
      <c r="I239" s="205"/>
      <c r="J239" s="201"/>
      <c r="K239" s="201"/>
      <c r="L239" s="206"/>
      <c r="M239" s="207"/>
      <c r="N239" s="208"/>
      <c r="O239" s="208"/>
      <c r="P239" s="208"/>
      <c r="Q239" s="208"/>
      <c r="R239" s="208"/>
      <c r="S239" s="208"/>
      <c r="T239" s="209"/>
      <c r="AT239" s="210" t="s">
        <v>140</v>
      </c>
      <c r="AU239" s="210" t="s">
        <v>81</v>
      </c>
      <c r="AV239" s="13" t="s">
        <v>79</v>
      </c>
      <c r="AW239" s="13" t="s">
        <v>34</v>
      </c>
      <c r="AX239" s="13" t="s">
        <v>72</v>
      </c>
      <c r="AY239" s="210" t="s">
        <v>130</v>
      </c>
    </row>
    <row r="240" spans="1:65" s="13" customFormat="1" ht="11.25">
      <c r="B240" s="200"/>
      <c r="C240" s="201"/>
      <c r="D240" s="202" t="s">
        <v>140</v>
      </c>
      <c r="E240" s="203" t="s">
        <v>19</v>
      </c>
      <c r="F240" s="204" t="s">
        <v>1360</v>
      </c>
      <c r="G240" s="201"/>
      <c r="H240" s="203" t="s">
        <v>19</v>
      </c>
      <c r="I240" s="205"/>
      <c r="J240" s="201"/>
      <c r="K240" s="201"/>
      <c r="L240" s="206"/>
      <c r="M240" s="207"/>
      <c r="N240" s="208"/>
      <c r="O240" s="208"/>
      <c r="P240" s="208"/>
      <c r="Q240" s="208"/>
      <c r="R240" s="208"/>
      <c r="S240" s="208"/>
      <c r="T240" s="209"/>
      <c r="AT240" s="210" t="s">
        <v>140</v>
      </c>
      <c r="AU240" s="210" t="s">
        <v>81</v>
      </c>
      <c r="AV240" s="13" t="s">
        <v>79</v>
      </c>
      <c r="AW240" s="13" t="s">
        <v>34</v>
      </c>
      <c r="AX240" s="13" t="s">
        <v>72</v>
      </c>
      <c r="AY240" s="210" t="s">
        <v>130</v>
      </c>
    </row>
    <row r="241" spans="1:65" s="13" customFormat="1" ht="11.25">
      <c r="B241" s="200"/>
      <c r="C241" s="201"/>
      <c r="D241" s="202" t="s">
        <v>140</v>
      </c>
      <c r="E241" s="203" t="s">
        <v>19</v>
      </c>
      <c r="F241" s="204" t="s">
        <v>872</v>
      </c>
      <c r="G241" s="201"/>
      <c r="H241" s="203" t="s">
        <v>19</v>
      </c>
      <c r="I241" s="205"/>
      <c r="J241" s="201"/>
      <c r="K241" s="201"/>
      <c r="L241" s="206"/>
      <c r="M241" s="207"/>
      <c r="N241" s="208"/>
      <c r="O241" s="208"/>
      <c r="P241" s="208"/>
      <c r="Q241" s="208"/>
      <c r="R241" s="208"/>
      <c r="S241" s="208"/>
      <c r="T241" s="209"/>
      <c r="AT241" s="210" t="s">
        <v>140</v>
      </c>
      <c r="AU241" s="210" t="s">
        <v>81</v>
      </c>
      <c r="AV241" s="13" t="s">
        <v>79</v>
      </c>
      <c r="AW241" s="13" t="s">
        <v>34</v>
      </c>
      <c r="AX241" s="13" t="s">
        <v>72</v>
      </c>
      <c r="AY241" s="210" t="s">
        <v>130</v>
      </c>
    </row>
    <row r="242" spans="1:65" s="14" customFormat="1" ht="11.25">
      <c r="B242" s="211"/>
      <c r="C242" s="212"/>
      <c r="D242" s="202" t="s">
        <v>140</v>
      </c>
      <c r="E242" s="213" t="s">
        <v>19</v>
      </c>
      <c r="F242" s="214" t="s">
        <v>1361</v>
      </c>
      <c r="G242" s="212"/>
      <c r="H242" s="215">
        <v>3.5999999999999997E-2</v>
      </c>
      <c r="I242" s="216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140</v>
      </c>
      <c r="AU242" s="221" t="s">
        <v>81</v>
      </c>
      <c r="AV242" s="14" t="s">
        <v>81</v>
      </c>
      <c r="AW242" s="14" t="s">
        <v>34</v>
      </c>
      <c r="AX242" s="14" t="s">
        <v>72</v>
      </c>
      <c r="AY242" s="221" t="s">
        <v>130</v>
      </c>
    </row>
    <row r="243" spans="1:65" s="15" customFormat="1" ht="11.25">
      <c r="B243" s="222"/>
      <c r="C243" s="223"/>
      <c r="D243" s="202" t="s">
        <v>140</v>
      </c>
      <c r="E243" s="224" t="s">
        <v>19</v>
      </c>
      <c r="F243" s="225" t="s">
        <v>144</v>
      </c>
      <c r="G243" s="223"/>
      <c r="H243" s="226">
        <v>3.5999999999999997E-2</v>
      </c>
      <c r="I243" s="227"/>
      <c r="J243" s="223"/>
      <c r="K243" s="223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140</v>
      </c>
      <c r="AU243" s="232" t="s">
        <v>81</v>
      </c>
      <c r="AV243" s="15" t="s">
        <v>136</v>
      </c>
      <c r="AW243" s="15" t="s">
        <v>34</v>
      </c>
      <c r="AX243" s="15" t="s">
        <v>79</v>
      </c>
      <c r="AY243" s="232" t="s">
        <v>130</v>
      </c>
    </row>
    <row r="244" spans="1:65" s="2" customFormat="1" ht="16.5" customHeight="1">
      <c r="A244" s="36"/>
      <c r="B244" s="37"/>
      <c r="C244" s="244" t="s">
        <v>321</v>
      </c>
      <c r="D244" s="244" t="s">
        <v>322</v>
      </c>
      <c r="E244" s="245" t="s">
        <v>882</v>
      </c>
      <c r="F244" s="246" t="s">
        <v>883</v>
      </c>
      <c r="G244" s="247" t="s">
        <v>286</v>
      </c>
      <c r="H244" s="248">
        <v>3.5999999999999997E-2</v>
      </c>
      <c r="I244" s="249"/>
      <c r="J244" s="250">
        <f>ROUND(I244*H244,2)</f>
        <v>0</v>
      </c>
      <c r="K244" s="251"/>
      <c r="L244" s="252"/>
      <c r="M244" s="253" t="s">
        <v>19</v>
      </c>
      <c r="N244" s="254" t="s">
        <v>43</v>
      </c>
      <c r="O244" s="66"/>
      <c r="P244" s="191">
        <f>O244*H244</f>
        <v>0</v>
      </c>
      <c r="Q244" s="191">
        <v>1</v>
      </c>
      <c r="R244" s="191">
        <f>Q244*H244</f>
        <v>3.5999999999999997E-2</v>
      </c>
      <c r="S244" s="191">
        <v>0</v>
      </c>
      <c r="T244" s="192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93" t="s">
        <v>200</v>
      </c>
      <c r="AT244" s="193" t="s">
        <v>322</v>
      </c>
      <c r="AU244" s="193" t="s">
        <v>81</v>
      </c>
      <c r="AY244" s="19" t="s">
        <v>130</v>
      </c>
      <c r="BE244" s="194">
        <f>IF(N244="základní",J244,0)</f>
        <v>0</v>
      </c>
      <c r="BF244" s="194">
        <f>IF(N244="snížená",J244,0)</f>
        <v>0</v>
      </c>
      <c r="BG244" s="194">
        <f>IF(N244="zákl. přenesená",J244,0)</f>
        <v>0</v>
      </c>
      <c r="BH244" s="194">
        <f>IF(N244="sníž. přenesená",J244,0)</f>
        <v>0</v>
      </c>
      <c r="BI244" s="194">
        <f>IF(N244="nulová",J244,0)</f>
        <v>0</v>
      </c>
      <c r="BJ244" s="19" t="s">
        <v>79</v>
      </c>
      <c r="BK244" s="194">
        <f>ROUND(I244*H244,2)</f>
        <v>0</v>
      </c>
      <c r="BL244" s="19" t="s">
        <v>136</v>
      </c>
      <c r="BM244" s="193" t="s">
        <v>1362</v>
      </c>
    </row>
    <row r="245" spans="1:65" s="13" customFormat="1" ht="11.25">
      <c r="B245" s="200"/>
      <c r="C245" s="201"/>
      <c r="D245" s="202" t="s">
        <v>140</v>
      </c>
      <c r="E245" s="203" t="s">
        <v>19</v>
      </c>
      <c r="F245" s="204" t="s">
        <v>880</v>
      </c>
      <c r="G245" s="201"/>
      <c r="H245" s="203" t="s">
        <v>19</v>
      </c>
      <c r="I245" s="205"/>
      <c r="J245" s="201"/>
      <c r="K245" s="201"/>
      <c r="L245" s="206"/>
      <c r="M245" s="207"/>
      <c r="N245" s="208"/>
      <c r="O245" s="208"/>
      <c r="P245" s="208"/>
      <c r="Q245" s="208"/>
      <c r="R245" s="208"/>
      <c r="S245" s="208"/>
      <c r="T245" s="209"/>
      <c r="AT245" s="210" t="s">
        <v>140</v>
      </c>
      <c r="AU245" s="210" t="s">
        <v>81</v>
      </c>
      <c r="AV245" s="13" t="s">
        <v>79</v>
      </c>
      <c r="AW245" s="13" t="s">
        <v>34</v>
      </c>
      <c r="AX245" s="13" t="s">
        <v>72</v>
      </c>
      <c r="AY245" s="210" t="s">
        <v>130</v>
      </c>
    </row>
    <row r="246" spans="1:65" s="13" customFormat="1" ht="11.25">
      <c r="B246" s="200"/>
      <c r="C246" s="201"/>
      <c r="D246" s="202" t="s">
        <v>140</v>
      </c>
      <c r="E246" s="203" t="s">
        <v>19</v>
      </c>
      <c r="F246" s="204" t="s">
        <v>872</v>
      </c>
      <c r="G246" s="201"/>
      <c r="H246" s="203" t="s">
        <v>19</v>
      </c>
      <c r="I246" s="205"/>
      <c r="J246" s="201"/>
      <c r="K246" s="201"/>
      <c r="L246" s="206"/>
      <c r="M246" s="207"/>
      <c r="N246" s="208"/>
      <c r="O246" s="208"/>
      <c r="P246" s="208"/>
      <c r="Q246" s="208"/>
      <c r="R246" s="208"/>
      <c r="S246" s="208"/>
      <c r="T246" s="209"/>
      <c r="AT246" s="210" t="s">
        <v>140</v>
      </c>
      <c r="AU246" s="210" t="s">
        <v>81</v>
      </c>
      <c r="AV246" s="13" t="s">
        <v>79</v>
      </c>
      <c r="AW246" s="13" t="s">
        <v>34</v>
      </c>
      <c r="AX246" s="13" t="s">
        <v>72</v>
      </c>
      <c r="AY246" s="210" t="s">
        <v>130</v>
      </c>
    </row>
    <row r="247" spans="1:65" s="14" customFormat="1" ht="11.25">
      <c r="B247" s="211"/>
      <c r="C247" s="212"/>
      <c r="D247" s="202" t="s">
        <v>140</v>
      </c>
      <c r="E247" s="213" t="s">
        <v>19</v>
      </c>
      <c r="F247" s="214" t="s">
        <v>1361</v>
      </c>
      <c r="G247" s="212"/>
      <c r="H247" s="215">
        <v>3.5999999999999997E-2</v>
      </c>
      <c r="I247" s="216"/>
      <c r="J247" s="212"/>
      <c r="K247" s="212"/>
      <c r="L247" s="217"/>
      <c r="M247" s="218"/>
      <c r="N247" s="219"/>
      <c r="O247" s="219"/>
      <c r="P247" s="219"/>
      <c r="Q247" s="219"/>
      <c r="R247" s="219"/>
      <c r="S247" s="219"/>
      <c r="T247" s="220"/>
      <c r="AT247" s="221" t="s">
        <v>140</v>
      </c>
      <c r="AU247" s="221" t="s">
        <v>81</v>
      </c>
      <c r="AV247" s="14" t="s">
        <v>81</v>
      </c>
      <c r="AW247" s="14" t="s">
        <v>34</v>
      </c>
      <c r="AX247" s="14" t="s">
        <v>72</v>
      </c>
      <c r="AY247" s="221" t="s">
        <v>130</v>
      </c>
    </row>
    <row r="248" spans="1:65" s="15" customFormat="1" ht="11.25">
      <c r="B248" s="222"/>
      <c r="C248" s="223"/>
      <c r="D248" s="202" t="s">
        <v>140</v>
      </c>
      <c r="E248" s="224" t="s">
        <v>19</v>
      </c>
      <c r="F248" s="225" t="s">
        <v>144</v>
      </c>
      <c r="G248" s="223"/>
      <c r="H248" s="226">
        <v>3.5999999999999997E-2</v>
      </c>
      <c r="I248" s="227"/>
      <c r="J248" s="223"/>
      <c r="K248" s="223"/>
      <c r="L248" s="228"/>
      <c r="M248" s="229"/>
      <c r="N248" s="230"/>
      <c r="O248" s="230"/>
      <c r="P248" s="230"/>
      <c r="Q248" s="230"/>
      <c r="R248" s="230"/>
      <c r="S248" s="230"/>
      <c r="T248" s="231"/>
      <c r="AT248" s="232" t="s">
        <v>140</v>
      </c>
      <c r="AU248" s="232" t="s">
        <v>81</v>
      </c>
      <c r="AV248" s="15" t="s">
        <v>136</v>
      </c>
      <c r="AW248" s="15" t="s">
        <v>34</v>
      </c>
      <c r="AX248" s="15" t="s">
        <v>79</v>
      </c>
      <c r="AY248" s="232" t="s">
        <v>130</v>
      </c>
    </row>
    <row r="249" spans="1:65" s="2" customFormat="1" ht="37.9" customHeight="1">
      <c r="A249" s="36"/>
      <c r="B249" s="37"/>
      <c r="C249" s="181" t="s">
        <v>329</v>
      </c>
      <c r="D249" s="181" t="s">
        <v>132</v>
      </c>
      <c r="E249" s="182" t="s">
        <v>886</v>
      </c>
      <c r="F249" s="183" t="s">
        <v>887</v>
      </c>
      <c r="G249" s="184" t="s">
        <v>162</v>
      </c>
      <c r="H249" s="185">
        <v>4.5</v>
      </c>
      <c r="I249" s="186"/>
      <c r="J249" s="187">
        <f>ROUND(I249*H249,2)</f>
        <v>0</v>
      </c>
      <c r="K249" s="188"/>
      <c r="L249" s="41"/>
      <c r="M249" s="189" t="s">
        <v>19</v>
      </c>
      <c r="N249" s="190" t="s">
        <v>43</v>
      </c>
      <c r="O249" s="66"/>
      <c r="P249" s="191">
        <f>O249*H249</f>
        <v>0</v>
      </c>
      <c r="Q249" s="191">
        <v>0</v>
      </c>
      <c r="R249" s="191">
        <f>Q249*H249</f>
        <v>0</v>
      </c>
      <c r="S249" s="191">
        <v>0</v>
      </c>
      <c r="T249" s="192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93" t="s">
        <v>136</v>
      </c>
      <c r="AT249" s="193" t="s">
        <v>132</v>
      </c>
      <c r="AU249" s="193" t="s">
        <v>81</v>
      </c>
      <c r="AY249" s="19" t="s">
        <v>130</v>
      </c>
      <c r="BE249" s="194">
        <f>IF(N249="základní",J249,0)</f>
        <v>0</v>
      </c>
      <c r="BF249" s="194">
        <f>IF(N249="snížená",J249,0)</f>
        <v>0</v>
      </c>
      <c r="BG249" s="194">
        <f>IF(N249="zákl. přenesená",J249,0)</f>
        <v>0</v>
      </c>
      <c r="BH249" s="194">
        <f>IF(N249="sníž. přenesená",J249,0)</f>
        <v>0</v>
      </c>
      <c r="BI249" s="194">
        <f>IF(N249="nulová",J249,0)</f>
        <v>0</v>
      </c>
      <c r="BJ249" s="19" t="s">
        <v>79</v>
      </c>
      <c r="BK249" s="194">
        <f>ROUND(I249*H249,2)</f>
        <v>0</v>
      </c>
      <c r="BL249" s="19" t="s">
        <v>136</v>
      </c>
      <c r="BM249" s="193" t="s">
        <v>1363</v>
      </c>
    </row>
    <row r="250" spans="1:65" s="2" customFormat="1" ht="11.25">
      <c r="A250" s="36"/>
      <c r="B250" s="37"/>
      <c r="C250" s="38"/>
      <c r="D250" s="195" t="s">
        <v>138</v>
      </c>
      <c r="E250" s="38"/>
      <c r="F250" s="196" t="s">
        <v>889</v>
      </c>
      <c r="G250" s="38"/>
      <c r="H250" s="38"/>
      <c r="I250" s="197"/>
      <c r="J250" s="38"/>
      <c r="K250" s="38"/>
      <c r="L250" s="41"/>
      <c r="M250" s="198"/>
      <c r="N250" s="199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138</v>
      </c>
      <c r="AU250" s="19" t="s">
        <v>81</v>
      </c>
    </row>
    <row r="251" spans="1:65" s="13" customFormat="1" ht="11.25">
      <c r="B251" s="200"/>
      <c r="C251" s="201"/>
      <c r="D251" s="202" t="s">
        <v>140</v>
      </c>
      <c r="E251" s="203" t="s">
        <v>19</v>
      </c>
      <c r="F251" s="204" t="s">
        <v>1294</v>
      </c>
      <c r="G251" s="201"/>
      <c r="H251" s="203" t="s">
        <v>19</v>
      </c>
      <c r="I251" s="205"/>
      <c r="J251" s="201"/>
      <c r="K251" s="201"/>
      <c r="L251" s="206"/>
      <c r="M251" s="207"/>
      <c r="N251" s="208"/>
      <c r="O251" s="208"/>
      <c r="P251" s="208"/>
      <c r="Q251" s="208"/>
      <c r="R251" s="208"/>
      <c r="S251" s="208"/>
      <c r="T251" s="209"/>
      <c r="AT251" s="210" t="s">
        <v>140</v>
      </c>
      <c r="AU251" s="210" t="s">
        <v>81</v>
      </c>
      <c r="AV251" s="13" t="s">
        <v>79</v>
      </c>
      <c r="AW251" s="13" t="s">
        <v>34</v>
      </c>
      <c r="AX251" s="13" t="s">
        <v>72</v>
      </c>
      <c r="AY251" s="210" t="s">
        <v>130</v>
      </c>
    </row>
    <row r="252" spans="1:65" s="13" customFormat="1" ht="11.25">
      <c r="B252" s="200"/>
      <c r="C252" s="201"/>
      <c r="D252" s="202" t="s">
        <v>140</v>
      </c>
      <c r="E252" s="203" t="s">
        <v>19</v>
      </c>
      <c r="F252" s="204" t="s">
        <v>1364</v>
      </c>
      <c r="G252" s="201"/>
      <c r="H252" s="203" t="s">
        <v>19</v>
      </c>
      <c r="I252" s="205"/>
      <c r="J252" s="201"/>
      <c r="K252" s="201"/>
      <c r="L252" s="206"/>
      <c r="M252" s="207"/>
      <c r="N252" s="208"/>
      <c r="O252" s="208"/>
      <c r="P252" s="208"/>
      <c r="Q252" s="208"/>
      <c r="R252" s="208"/>
      <c r="S252" s="208"/>
      <c r="T252" s="209"/>
      <c r="AT252" s="210" t="s">
        <v>140</v>
      </c>
      <c r="AU252" s="210" t="s">
        <v>81</v>
      </c>
      <c r="AV252" s="13" t="s">
        <v>79</v>
      </c>
      <c r="AW252" s="13" t="s">
        <v>34</v>
      </c>
      <c r="AX252" s="13" t="s">
        <v>72</v>
      </c>
      <c r="AY252" s="210" t="s">
        <v>130</v>
      </c>
    </row>
    <row r="253" spans="1:65" s="14" customFormat="1" ht="11.25">
      <c r="B253" s="211"/>
      <c r="C253" s="212"/>
      <c r="D253" s="202" t="s">
        <v>140</v>
      </c>
      <c r="E253" s="213" t="s">
        <v>19</v>
      </c>
      <c r="F253" s="214" t="s">
        <v>1365</v>
      </c>
      <c r="G253" s="212"/>
      <c r="H253" s="215">
        <v>4.5</v>
      </c>
      <c r="I253" s="216"/>
      <c r="J253" s="212"/>
      <c r="K253" s="212"/>
      <c r="L253" s="217"/>
      <c r="M253" s="218"/>
      <c r="N253" s="219"/>
      <c r="O253" s="219"/>
      <c r="P253" s="219"/>
      <c r="Q253" s="219"/>
      <c r="R253" s="219"/>
      <c r="S253" s="219"/>
      <c r="T253" s="220"/>
      <c r="AT253" s="221" t="s">
        <v>140</v>
      </c>
      <c r="AU253" s="221" t="s">
        <v>81</v>
      </c>
      <c r="AV253" s="14" t="s">
        <v>81</v>
      </c>
      <c r="AW253" s="14" t="s">
        <v>34</v>
      </c>
      <c r="AX253" s="14" t="s">
        <v>72</v>
      </c>
      <c r="AY253" s="221" t="s">
        <v>130</v>
      </c>
    </row>
    <row r="254" spans="1:65" s="15" customFormat="1" ht="11.25">
      <c r="B254" s="222"/>
      <c r="C254" s="223"/>
      <c r="D254" s="202" t="s">
        <v>140</v>
      </c>
      <c r="E254" s="224" t="s">
        <v>19</v>
      </c>
      <c r="F254" s="225" t="s">
        <v>144</v>
      </c>
      <c r="G254" s="223"/>
      <c r="H254" s="226">
        <v>4.5</v>
      </c>
      <c r="I254" s="227"/>
      <c r="J254" s="223"/>
      <c r="K254" s="223"/>
      <c r="L254" s="228"/>
      <c r="M254" s="229"/>
      <c r="N254" s="230"/>
      <c r="O254" s="230"/>
      <c r="P254" s="230"/>
      <c r="Q254" s="230"/>
      <c r="R254" s="230"/>
      <c r="S254" s="230"/>
      <c r="T254" s="231"/>
      <c r="AT254" s="232" t="s">
        <v>140</v>
      </c>
      <c r="AU254" s="232" t="s">
        <v>81</v>
      </c>
      <c r="AV254" s="15" t="s">
        <v>136</v>
      </c>
      <c r="AW254" s="15" t="s">
        <v>34</v>
      </c>
      <c r="AX254" s="15" t="s">
        <v>79</v>
      </c>
      <c r="AY254" s="232" t="s">
        <v>130</v>
      </c>
    </row>
    <row r="255" spans="1:65" s="2" customFormat="1" ht="37.9" customHeight="1">
      <c r="A255" s="36"/>
      <c r="B255" s="37"/>
      <c r="C255" s="181" t="s">
        <v>336</v>
      </c>
      <c r="D255" s="181" t="s">
        <v>132</v>
      </c>
      <c r="E255" s="182" t="s">
        <v>897</v>
      </c>
      <c r="F255" s="183" t="s">
        <v>898</v>
      </c>
      <c r="G255" s="184" t="s">
        <v>154</v>
      </c>
      <c r="H255" s="185">
        <v>25.2</v>
      </c>
      <c r="I255" s="186"/>
      <c r="J255" s="187">
        <f>ROUND(I255*H255,2)</f>
        <v>0</v>
      </c>
      <c r="K255" s="188"/>
      <c r="L255" s="41"/>
      <c r="M255" s="189" t="s">
        <v>19</v>
      </c>
      <c r="N255" s="190" t="s">
        <v>43</v>
      </c>
      <c r="O255" s="66"/>
      <c r="P255" s="191">
        <f>O255*H255</f>
        <v>0</v>
      </c>
      <c r="Q255" s="191">
        <v>7.26E-3</v>
      </c>
      <c r="R255" s="191">
        <f>Q255*H255</f>
        <v>0.182952</v>
      </c>
      <c r="S255" s="191">
        <v>0</v>
      </c>
      <c r="T255" s="192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3" t="s">
        <v>136</v>
      </c>
      <c r="AT255" s="193" t="s">
        <v>132</v>
      </c>
      <c r="AU255" s="193" t="s">
        <v>81</v>
      </c>
      <c r="AY255" s="19" t="s">
        <v>130</v>
      </c>
      <c r="BE255" s="194">
        <f>IF(N255="základní",J255,0)</f>
        <v>0</v>
      </c>
      <c r="BF255" s="194">
        <f>IF(N255="snížená",J255,0)</f>
        <v>0</v>
      </c>
      <c r="BG255" s="194">
        <f>IF(N255="zákl. přenesená",J255,0)</f>
        <v>0</v>
      </c>
      <c r="BH255" s="194">
        <f>IF(N255="sníž. přenesená",J255,0)</f>
        <v>0</v>
      </c>
      <c r="BI255" s="194">
        <f>IF(N255="nulová",J255,0)</f>
        <v>0</v>
      </c>
      <c r="BJ255" s="19" t="s">
        <v>79</v>
      </c>
      <c r="BK255" s="194">
        <f>ROUND(I255*H255,2)</f>
        <v>0</v>
      </c>
      <c r="BL255" s="19" t="s">
        <v>136</v>
      </c>
      <c r="BM255" s="193" t="s">
        <v>1366</v>
      </c>
    </row>
    <row r="256" spans="1:65" s="2" customFormat="1" ht="11.25">
      <c r="A256" s="36"/>
      <c r="B256" s="37"/>
      <c r="C256" s="38"/>
      <c r="D256" s="195" t="s">
        <v>138</v>
      </c>
      <c r="E256" s="38"/>
      <c r="F256" s="196" t="s">
        <v>900</v>
      </c>
      <c r="G256" s="38"/>
      <c r="H256" s="38"/>
      <c r="I256" s="197"/>
      <c r="J256" s="38"/>
      <c r="K256" s="38"/>
      <c r="L256" s="41"/>
      <c r="M256" s="198"/>
      <c r="N256" s="199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138</v>
      </c>
      <c r="AU256" s="19" t="s">
        <v>81</v>
      </c>
    </row>
    <row r="257" spans="1:65" s="13" customFormat="1" ht="11.25">
      <c r="B257" s="200"/>
      <c r="C257" s="201"/>
      <c r="D257" s="202" t="s">
        <v>140</v>
      </c>
      <c r="E257" s="203" t="s">
        <v>19</v>
      </c>
      <c r="F257" s="204" t="s">
        <v>1294</v>
      </c>
      <c r="G257" s="201"/>
      <c r="H257" s="203" t="s">
        <v>19</v>
      </c>
      <c r="I257" s="205"/>
      <c r="J257" s="201"/>
      <c r="K257" s="201"/>
      <c r="L257" s="206"/>
      <c r="M257" s="207"/>
      <c r="N257" s="208"/>
      <c r="O257" s="208"/>
      <c r="P257" s="208"/>
      <c r="Q257" s="208"/>
      <c r="R257" s="208"/>
      <c r="S257" s="208"/>
      <c r="T257" s="209"/>
      <c r="AT257" s="210" t="s">
        <v>140</v>
      </c>
      <c r="AU257" s="210" t="s">
        <v>81</v>
      </c>
      <c r="AV257" s="13" t="s">
        <v>79</v>
      </c>
      <c r="AW257" s="13" t="s">
        <v>34</v>
      </c>
      <c r="AX257" s="13" t="s">
        <v>72</v>
      </c>
      <c r="AY257" s="210" t="s">
        <v>130</v>
      </c>
    </row>
    <row r="258" spans="1:65" s="13" customFormat="1" ht="11.25">
      <c r="B258" s="200"/>
      <c r="C258" s="201"/>
      <c r="D258" s="202" t="s">
        <v>140</v>
      </c>
      <c r="E258" s="203" t="s">
        <v>19</v>
      </c>
      <c r="F258" s="204" t="s">
        <v>1364</v>
      </c>
      <c r="G258" s="201"/>
      <c r="H258" s="203" t="s">
        <v>19</v>
      </c>
      <c r="I258" s="205"/>
      <c r="J258" s="201"/>
      <c r="K258" s="201"/>
      <c r="L258" s="206"/>
      <c r="M258" s="207"/>
      <c r="N258" s="208"/>
      <c r="O258" s="208"/>
      <c r="P258" s="208"/>
      <c r="Q258" s="208"/>
      <c r="R258" s="208"/>
      <c r="S258" s="208"/>
      <c r="T258" s="209"/>
      <c r="AT258" s="210" t="s">
        <v>140</v>
      </c>
      <c r="AU258" s="210" t="s">
        <v>81</v>
      </c>
      <c r="AV258" s="13" t="s">
        <v>79</v>
      </c>
      <c r="AW258" s="13" t="s">
        <v>34</v>
      </c>
      <c r="AX258" s="13" t="s">
        <v>72</v>
      </c>
      <c r="AY258" s="210" t="s">
        <v>130</v>
      </c>
    </row>
    <row r="259" spans="1:65" s="14" customFormat="1" ht="11.25">
      <c r="B259" s="211"/>
      <c r="C259" s="212"/>
      <c r="D259" s="202" t="s">
        <v>140</v>
      </c>
      <c r="E259" s="213" t="s">
        <v>19</v>
      </c>
      <c r="F259" s="214" t="s">
        <v>1367</v>
      </c>
      <c r="G259" s="212"/>
      <c r="H259" s="215">
        <v>25.2</v>
      </c>
      <c r="I259" s="216"/>
      <c r="J259" s="212"/>
      <c r="K259" s="212"/>
      <c r="L259" s="217"/>
      <c r="M259" s="218"/>
      <c r="N259" s="219"/>
      <c r="O259" s="219"/>
      <c r="P259" s="219"/>
      <c r="Q259" s="219"/>
      <c r="R259" s="219"/>
      <c r="S259" s="219"/>
      <c r="T259" s="220"/>
      <c r="AT259" s="221" t="s">
        <v>140</v>
      </c>
      <c r="AU259" s="221" t="s">
        <v>81</v>
      </c>
      <c r="AV259" s="14" t="s">
        <v>81</v>
      </c>
      <c r="AW259" s="14" t="s">
        <v>34</v>
      </c>
      <c r="AX259" s="14" t="s">
        <v>72</v>
      </c>
      <c r="AY259" s="221" t="s">
        <v>130</v>
      </c>
    </row>
    <row r="260" spans="1:65" s="15" customFormat="1" ht="11.25">
      <c r="B260" s="222"/>
      <c r="C260" s="223"/>
      <c r="D260" s="202" t="s">
        <v>140</v>
      </c>
      <c r="E260" s="224" t="s">
        <v>19</v>
      </c>
      <c r="F260" s="225" t="s">
        <v>144</v>
      </c>
      <c r="G260" s="223"/>
      <c r="H260" s="226">
        <v>25.2</v>
      </c>
      <c r="I260" s="227"/>
      <c r="J260" s="223"/>
      <c r="K260" s="223"/>
      <c r="L260" s="228"/>
      <c r="M260" s="229"/>
      <c r="N260" s="230"/>
      <c r="O260" s="230"/>
      <c r="P260" s="230"/>
      <c r="Q260" s="230"/>
      <c r="R260" s="230"/>
      <c r="S260" s="230"/>
      <c r="T260" s="231"/>
      <c r="AT260" s="232" t="s">
        <v>140</v>
      </c>
      <c r="AU260" s="232" t="s">
        <v>81</v>
      </c>
      <c r="AV260" s="15" t="s">
        <v>136</v>
      </c>
      <c r="AW260" s="15" t="s">
        <v>34</v>
      </c>
      <c r="AX260" s="15" t="s">
        <v>79</v>
      </c>
      <c r="AY260" s="232" t="s">
        <v>130</v>
      </c>
    </row>
    <row r="261" spans="1:65" s="2" customFormat="1" ht="37.9" customHeight="1">
      <c r="A261" s="36"/>
      <c r="B261" s="37"/>
      <c r="C261" s="181" t="s">
        <v>213</v>
      </c>
      <c r="D261" s="181" t="s">
        <v>132</v>
      </c>
      <c r="E261" s="182" t="s">
        <v>911</v>
      </c>
      <c r="F261" s="183" t="s">
        <v>912</v>
      </c>
      <c r="G261" s="184" t="s">
        <v>154</v>
      </c>
      <c r="H261" s="185">
        <v>25.2</v>
      </c>
      <c r="I261" s="186"/>
      <c r="J261" s="187">
        <f>ROUND(I261*H261,2)</f>
        <v>0</v>
      </c>
      <c r="K261" s="188"/>
      <c r="L261" s="41"/>
      <c r="M261" s="189" t="s">
        <v>19</v>
      </c>
      <c r="N261" s="190" t="s">
        <v>43</v>
      </c>
      <c r="O261" s="66"/>
      <c r="P261" s="191">
        <f>O261*H261</f>
        <v>0</v>
      </c>
      <c r="Q261" s="191">
        <v>8.5999999999999998E-4</v>
      </c>
      <c r="R261" s="191">
        <f>Q261*H261</f>
        <v>2.1672E-2</v>
      </c>
      <c r="S261" s="191">
        <v>0</v>
      </c>
      <c r="T261" s="192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3" t="s">
        <v>136</v>
      </c>
      <c r="AT261" s="193" t="s">
        <v>132</v>
      </c>
      <c r="AU261" s="193" t="s">
        <v>81</v>
      </c>
      <c r="AY261" s="19" t="s">
        <v>130</v>
      </c>
      <c r="BE261" s="194">
        <f>IF(N261="základní",J261,0)</f>
        <v>0</v>
      </c>
      <c r="BF261" s="194">
        <f>IF(N261="snížená",J261,0)</f>
        <v>0</v>
      </c>
      <c r="BG261" s="194">
        <f>IF(N261="zákl. přenesená",J261,0)</f>
        <v>0</v>
      </c>
      <c r="BH261" s="194">
        <f>IF(N261="sníž. přenesená",J261,0)</f>
        <v>0</v>
      </c>
      <c r="BI261" s="194">
        <f>IF(N261="nulová",J261,0)</f>
        <v>0</v>
      </c>
      <c r="BJ261" s="19" t="s">
        <v>79</v>
      </c>
      <c r="BK261" s="194">
        <f>ROUND(I261*H261,2)</f>
        <v>0</v>
      </c>
      <c r="BL261" s="19" t="s">
        <v>136</v>
      </c>
      <c r="BM261" s="193" t="s">
        <v>1368</v>
      </c>
    </row>
    <row r="262" spans="1:65" s="2" customFormat="1" ht="11.25">
      <c r="A262" s="36"/>
      <c r="B262" s="37"/>
      <c r="C262" s="38"/>
      <c r="D262" s="195" t="s">
        <v>138</v>
      </c>
      <c r="E262" s="38"/>
      <c r="F262" s="196" t="s">
        <v>914</v>
      </c>
      <c r="G262" s="38"/>
      <c r="H262" s="38"/>
      <c r="I262" s="197"/>
      <c r="J262" s="38"/>
      <c r="K262" s="38"/>
      <c r="L262" s="41"/>
      <c r="M262" s="198"/>
      <c r="N262" s="199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138</v>
      </c>
      <c r="AU262" s="19" t="s">
        <v>81</v>
      </c>
    </row>
    <row r="263" spans="1:65" s="13" customFormat="1" ht="11.25">
      <c r="B263" s="200"/>
      <c r="C263" s="201"/>
      <c r="D263" s="202" t="s">
        <v>140</v>
      </c>
      <c r="E263" s="203" t="s">
        <v>19</v>
      </c>
      <c r="F263" s="204" t="s">
        <v>915</v>
      </c>
      <c r="G263" s="201"/>
      <c r="H263" s="203" t="s">
        <v>19</v>
      </c>
      <c r="I263" s="205"/>
      <c r="J263" s="201"/>
      <c r="K263" s="201"/>
      <c r="L263" s="206"/>
      <c r="M263" s="207"/>
      <c r="N263" s="208"/>
      <c r="O263" s="208"/>
      <c r="P263" s="208"/>
      <c r="Q263" s="208"/>
      <c r="R263" s="208"/>
      <c r="S263" s="208"/>
      <c r="T263" s="209"/>
      <c r="AT263" s="210" t="s">
        <v>140</v>
      </c>
      <c r="AU263" s="210" t="s">
        <v>81</v>
      </c>
      <c r="AV263" s="13" t="s">
        <v>79</v>
      </c>
      <c r="AW263" s="13" t="s">
        <v>34</v>
      </c>
      <c r="AX263" s="13" t="s">
        <v>72</v>
      </c>
      <c r="AY263" s="210" t="s">
        <v>130</v>
      </c>
    </row>
    <row r="264" spans="1:65" s="14" customFormat="1" ht="11.25">
      <c r="B264" s="211"/>
      <c r="C264" s="212"/>
      <c r="D264" s="202" t="s">
        <v>140</v>
      </c>
      <c r="E264" s="213" t="s">
        <v>19</v>
      </c>
      <c r="F264" s="214" t="s">
        <v>1369</v>
      </c>
      <c r="G264" s="212"/>
      <c r="H264" s="215">
        <v>25.2</v>
      </c>
      <c r="I264" s="216"/>
      <c r="J264" s="212"/>
      <c r="K264" s="212"/>
      <c r="L264" s="217"/>
      <c r="M264" s="218"/>
      <c r="N264" s="219"/>
      <c r="O264" s="219"/>
      <c r="P264" s="219"/>
      <c r="Q264" s="219"/>
      <c r="R264" s="219"/>
      <c r="S264" s="219"/>
      <c r="T264" s="220"/>
      <c r="AT264" s="221" t="s">
        <v>140</v>
      </c>
      <c r="AU264" s="221" t="s">
        <v>81</v>
      </c>
      <c r="AV264" s="14" t="s">
        <v>81</v>
      </c>
      <c r="AW264" s="14" t="s">
        <v>34</v>
      </c>
      <c r="AX264" s="14" t="s">
        <v>72</v>
      </c>
      <c r="AY264" s="221" t="s">
        <v>130</v>
      </c>
    </row>
    <row r="265" spans="1:65" s="15" customFormat="1" ht="11.25">
      <c r="B265" s="222"/>
      <c r="C265" s="223"/>
      <c r="D265" s="202" t="s">
        <v>140</v>
      </c>
      <c r="E265" s="224" t="s">
        <v>19</v>
      </c>
      <c r="F265" s="225" t="s">
        <v>144</v>
      </c>
      <c r="G265" s="223"/>
      <c r="H265" s="226">
        <v>25.2</v>
      </c>
      <c r="I265" s="227"/>
      <c r="J265" s="223"/>
      <c r="K265" s="223"/>
      <c r="L265" s="228"/>
      <c r="M265" s="229"/>
      <c r="N265" s="230"/>
      <c r="O265" s="230"/>
      <c r="P265" s="230"/>
      <c r="Q265" s="230"/>
      <c r="R265" s="230"/>
      <c r="S265" s="230"/>
      <c r="T265" s="231"/>
      <c r="AT265" s="232" t="s">
        <v>140</v>
      </c>
      <c r="AU265" s="232" t="s">
        <v>81</v>
      </c>
      <c r="AV265" s="15" t="s">
        <v>136</v>
      </c>
      <c r="AW265" s="15" t="s">
        <v>34</v>
      </c>
      <c r="AX265" s="15" t="s">
        <v>79</v>
      </c>
      <c r="AY265" s="232" t="s">
        <v>130</v>
      </c>
    </row>
    <row r="266" spans="1:65" s="2" customFormat="1" ht="44.25" customHeight="1">
      <c r="A266" s="36"/>
      <c r="B266" s="37"/>
      <c r="C266" s="181" t="s">
        <v>346</v>
      </c>
      <c r="D266" s="181" t="s">
        <v>132</v>
      </c>
      <c r="E266" s="182" t="s">
        <v>918</v>
      </c>
      <c r="F266" s="183" t="s">
        <v>919</v>
      </c>
      <c r="G266" s="184" t="s">
        <v>286</v>
      </c>
      <c r="H266" s="185">
        <v>0.13800000000000001</v>
      </c>
      <c r="I266" s="186"/>
      <c r="J266" s="187">
        <f>ROUND(I266*H266,2)</f>
        <v>0</v>
      </c>
      <c r="K266" s="188"/>
      <c r="L266" s="41"/>
      <c r="M266" s="189" t="s">
        <v>19</v>
      </c>
      <c r="N266" s="190" t="s">
        <v>43</v>
      </c>
      <c r="O266" s="66"/>
      <c r="P266" s="191">
        <f>O266*H266</f>
        <v>0</v>
      </c>
      <c r="Q266" s="191">
        <v>1.03955</v>
      </c>
      <c r="R266" s="191">
        <f>Q266*H266</f>
        <v>0.1434579</v>
      </c>
      <c r="S266" s="191">
        <v>0</v>
      </c>
      <c r="T266" s="192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93" t="s">
        <v>136</v>
      </c>
      <c r="AT266" s="193" t="s">
        <v>132</v>
      </c>
      <c r="AU266" s="193" t="s">
        <v>81</v>
      </c>
      <c r="AY266" s="19" t="s">
        <v>130</v>
      </c>
      <c r="BE266" s="194">
        <f>IF(N266="základní",J266,0)</f>
        <v>0</v>
      </c>
      <c r="BF266" s="194">
        <f>IF(N266="snížená",J266,0)</f>
        <v>0</v>
      </c>
      <c r="BG266" s="194">
        <f>IF(N266="zákl. přenesená",J266,0)</f>
        <v>0</v>
      </c>
      <c r="BH266" s="194">
        <f>IF(N266="sníž. přenesená",J266,0)</f>
        <v>0</v>
      </c>
      <c r="BI266" s="194">
        <f>IF(N266="nulová",J266,0)</f>
        <v>0</v>
      </c>
      <c r="BJ266" s="19" t="s">
        <v>79</v>
      </c>
      <c r="BK266" s="194">
        <f>ROUND(I266*H266,2)</f>
        <v>0</v>
      </c>
      <c r="BL266" s="19" t="s">
        <v>136</v>
      </c>
      <c r="BM266" s="193" t="s">
        <v>1370</v>
      </c>
    </row>
    <row r="267" spans="1:65" s="2" customFormat="1" ht="11.25">
      <c r="A267" s="36"/>
      <c r="B267" s="37"/>
      <c r="C267" s="38"/>
      <c r="D267" s="195" t="s">
        <v>138</v>
      </c>
      <c r="E267" s="38"/>
      <c r="F267" s="196" t="s">
        <v>921</v>
      </c>
      <c r="G267" s="38"/>
      <c r="H267" s="38"/>
      <c r="I267" s="197"/>
      <c r="J267" s="38"/>
      <c r="K267" s="38"/>
      <c r="L267" s="41"/>
      <c r="M267" s="198"/>
      <c r="N267" s="199"/>
      <c r="O267" s="66"/>
      <c r="P267" s="66"/>
      <c r="Q267" s="66"/>
      <c r="R267" s="66"/>
      <c r="S267" s="66"/>
      <c r="T267" s="67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138</v>
      </c>
      <c r="AU267" s="19" t="s">
        <v>81</v>
      </c>
    </row>
    <row r="268" spans="1:65" s="13" customFormat="1" ht="11.25">
      <c r="B268" s="200"/>
      <c r="C268" s="201"/>
      <c r="D268" s="202" t="s">
        <v>140</v>
      </c>
      <c r="E268" s="203" t="s">
        <v>19</v>
      </c>
      <c r="F268" s="204" t="s">
        <v>1294</v>
      </c>
      <c r="G268" s="201"/>
      <c r="H268" s="203" t="s">
        <v>19</v>
      </c>
      <c r="I268" s="205"/>
      <c r="J268" s="201"/>
      <c r="K268" s="201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140</v>
      </c>
      <c r="AU268" s="210" t="s">
        <v>81</v>
      </c>
      <c r="AV268" s="13" t="s">
        <v>79</v>
      </c>
      <c r="AW268" s="13" t="s">
        <v>34</v>
      </c>
      <c r="AX268" s="13" t="s">
        <v>72</v>
      </c>
      <c r="AY268" s="210" t="s">
        <v>130</v>
      </c>
    </row>
    <row r="269" spans="1:65" s="13" customFormat="1" ht="11.25">
      <c r="B269" s="200"/>
      <c r="C269" s="201"/>
      <c r="D269" s="202" t="s">
        <v>140</v>
      </c>
      <c r="E269" s="203" t="s">
        <v>19</v>
      </c>
      <c r="F269" s="204" t="s">
        <v>1364</v>
      </c>
      <c r="G269" s="201"/>
      <c r="H269" s="203" t="s">
        <v>19</v>
      </c>
      <c r="I269" s="205"/>
      <c r="J269" s="201"/>
      <c r="K269" s="201"/>
      <c r="L269" s="206"/>
      <c r="M269" s="207"/>
      <c r="N269" s="208"/>
      <c r="O269" s="208"/>
      <c r="P269" s="208"/>
      <c r="Q269" s="208"/>
      <c r="R269" s="208"/>
      <c r="S269" s="208"/>
      <c r="T269" s="209"/>
      <c r="AT269" s="210" t="s">
        <v>140</v>
      </c>
      <c r="AU269" s="210" t="s">
        <v>81</v>
      </c>
      <c r="AV269" s="13" t="s">
        <v>79</v>
      </c>
      <c r="AW269" s="13" t="s">
        <v>34</v>
      </c>
      <c r="AX269" s="13" t="s">
        <v>72</v>
      </c>
      <c r="AY269" s="210" t="s">
        <v>130</v>
      </c>
    </row>
    <row r="270" spans="1:65" s="14" customFormat="1" ht="11.25">
      <c r="B270" s="211"/>
      <c r="C270" s="212"/>
      <c r="D270" s="202" t="s">
        <v>140</v>
      </c>
      <c r="E270" s="213" t="s">
        <v>19</v>
      </c>
      <c r="F270" s="214" t="s">
        <v>1371</v>
      </c>
      <c r="G270" s="212"/>
      <c r="H270" s="215">
        <v>0.13800000000000001</v>
      </c>
      <c r="I270" s="216"/>
      <c r="J270" s="212"/>
      <c r="K270" s="212"/>
      <c r="L270" s="217"/>
      <c r="M270" s="218"/>
      <c r="N270" s="219"/>
      <c r="O270" s="219"/>
      <c r="P270" s="219"/>
      <c r="Q270" s="219"/>
      <c r="R270" s="219"/>
      <c r="S270" s="219"/>
      <c r="T270" s="220"/>
      <c r="AT270" s="221" t="s">
        <v>140</v>
      </c>
      <c r="AU270" s="221" t="s">
        <v>81</v>
      </c>
      <c r="AV270" s="14" t="s">
        <v>81</v>
      </c>
      <c r="AW270" s="14" t="s">
        <v>34</v>
      </c>
      <c r="AX270" s="14" t="s">
        <v>72</v>
      </c>
      <c r="AY270" s="221" t="s">
        <v>130</v>
      </c>
    </row>
    <row r="271" spans="1:65" s="15" customFormat="1" ht="11.25">
      <c r="B271" s="222"/>
      <c r="C271" s="223"/>
      <c r="D271" s="202" t="s">
        <v>140</v>
      </c>
      <c r="E271" s="224" t="s">
        <v>19</v>
      </c>
      <c r="F271" s="225" t="s">
        <v>144</v>
      </c>
      <c r="G271" s="223"/>
      <c r="H271" s="226">
        <v>0.13800000000000001</v>
      </c>
      <c r="I271" s="227"/>
      <c r="J271" s="223"/>
      <c r="K271" s="223"/>
      <c r="L271" s="228"/>
      <c r="M271" s="229"/>
      <c r="N271" s="230"/>
      <c r="O271" s="230"/>
      <c r="P271" s="230"/>
      <c r="Q271" s="230"/>
      <c r="R271" s="230"/>
      <c r="S271" s="230"/>
      <c r="T271" s="231"/>
      <c r="AT271" s="232" t="s">
        <v>140</v>
      </c>
      <c r="AU271" s="232" t="s">
        <v>81</v>
      </c>
      <c r="AV271" s="15" t="s">
        <v>136</v>
      </c>
      <c r="AW271" s="15" t="s">
        <v>34</v>
      </c>
      <c r="AX271" s="15" t="s">
        <v>79</v>
      </c>
      <c r="AY271" s="232" t="s">
        <v>130</v>
      </c>
    </row>
    <row r="272" spans="1:65" s="12" customFormat="1" ht="22.9" customHeight="1">
      <c r="B272" s="165"/>
      <c r="C272" s="166"/>
      <c r="D272" s="167" t="s">
        <v>71</v>
      </c>
      <c r="E272" s="179" t="s">
        <v>136</v>
      </c>
      <c r="F272" s="179" t="s">
        <v>384</v>
      </c>
      <c r="G272" s="166"/>
      <c r="H272" s="166"/>
      <c r="I272" s="169"/>
      <c r="J272" s="180">
        <f>BK272</f>
        <v>0</v>
      </c>
      <c r="K272" s="166"/>
      <c r="L272" s="171"/>
      <c r="M272" s="172"/>
      <c r="N272" s="173"/>
      <c r="O272" s="173"/>
      <c r="P272" s="174">
        <f>SUM(P273:P284)</f>
        <v>0</v>
      </c>
      <c r="Q272" s="173"/>
      <c r="R272" s="174">
        <f>SUM(R273:R284)</f>
        <v>0.24288600000000002</v>
      </c>
      <c r="S272" s="173"/>
      <c r="T272" s="175">
        <f>SUM(T273:T284)</f>
        <v>0</v>
      </c>
      <c r="AR272" s="176" t="s">
        <v>79</v>
      </c>
      <c r="AT272" s="177" t="s">
        <v>71</v>
      </c>
      <c r="AU272" s="177" t="s">
        <v>79</v>
      </c>
      <c r="AY272" s="176" t="s">
        <v>130</v>
      </c>
      <c r="BK272" s="178">
        <f>SUM(BK273:BK284)</f>
        <v>0</v>
      </c>
    </row>
    <row r="273" spans="1:65" s="2" customFormat="1" ht="24.2" customHeight="1">
      <c r="A273" s="36"/>
      <c r="B273" s="37"/>
      <c r="C273" s="181" t="s">
        <v>357</v>
      </c>
      <c r="D273" s="181" t="s">
        <v>132</v>
      </c>
      <c r="E273" s="182" t="s">
        <v>967</v>
      </c>
      <c r="F273" s="183" t="s">
        <v>968</v>
      </c>
      <c r="G273" s="184" t="s">
        <v>162</v>
      </c>
      <c r="H273" s="185">
        <v>2.8279999999999998</v>
      </c>
      <c r="I273" s="186"/>
      <c r="J273" s="187">
        <f>ROUND(I273*H273,2)</f>
        <v>0</v>
      </c>
      <c r="K273" s="188"/>
      <c r="L273" s="41"/>
      <c r="M273" s="189" t="s">
        <v>19</v>
      </c>
      <c r="N273" s="190" t="s">
        <v>43</v>
      </c>
      <c r="O273" s="66"/>
      <c r="P273" s="191">
        <f>O273*H273</f>
        <v>0</v>
      </c>
      <c r="Q273" s="191">
        <v>0</v>
      </c>
      <c r="R273" s="191">
        <f>Q273*H273</f>
        <v>0</v>
      </c>
      <c r="S273" s="191">
        <v>0</v>
      </c>
      <c r="T273" s="192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93" t="s">
        <v>136</v>
      </c>
      <c r="AT273" s="193" t="s">
        <v>132</v>
      </c>
      <c r="AU273" s="193" t="s">
        <v>81</v>
      </c>
      <c r="AY273" s="19" t="s">
        <v>130</v>
      </c>
      <c r="BE273" s="194">
        <f>IF(N273="základní",J273,0)</f>
        <v>0</v>
      </c>
      <c r="BF273" s="194">
        <f>IF(N273="snížená",J273,0)</f>
        <v>0</v>
      </c>
      <c r="BG273" s="194">
        <f>IF(N273="zákl. přenesená",J273,0)</f>
        <v>0</v>
      </c>
      <c r="BH273" s="194">
        <f>IF(N273="sníž. přenesená",J273,0)</f>
        <v>0</v>
      </c>
      <c r="BI273" s="194">
        <f>IF(N273="nulová",J273,0)</f>
        <v>0</v>
      </c>
      <c r="BJ273" s="19" t="s">
        <v>79</v>
      </c>
      <c r="BK273" s="194">
        <f>ROUND(I273*H273,2)</f>
        <v>0</v>
      </c>
      <c r="BL273" s="19" t="s">
        <v>136</v>
      </c>
      <c r="BM273" s="193" t="s">
        <v>1372</v>
      </c>
    </row>
    <row r="274" spans="1:65" s="2" customFormat="1" ht="11.25">
      <c r="A274" s="36"/>
      <c r="B274" s="37"/>
      <c r="C274" s="38"/>
      <c r="D274" s="195" t="s">
        <v>138</v>
      </c>
      <c r="E274" s="38"/>
      <c r="F274" s="196" t="s">
        <v>970</v>
      </c>
      <c r="G274" s="38"/>
      <c r="H274" s="38"/>
      <c r="I274" s="197"/>
      <c r="J274" s="38"/>
      <c r="K274" s="38"/>
      <c r="L274" s="41"/>
      <c r="M274" s="198"/>
      <c r="N274" s="199"/>
      <c r="O274" s="66"/>
      <c r="P274" s="66"/>
      <c r="Q274" s="66"/>
      <c r="R274" s="66"/>
      <c r="S274" s="66"/>
      <c r="T274" s="67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9" t="s">
        <v>138</v>
      </c>
      <c r="AU274" s="19" t="s">
        <v>81</v>
      </c>
    </row>
    <row r="275" spans="1:65" s="13" customFormat="1" ht="11.25">
      <c r="B275" s="200"/>
      <c r="C275" s="201"/>
      <c r="D275" s="202" t="s">
        <v>140</v>
      </c>
      <c r="E275" s="203" t="s">
        <v>19</v>
      </c>
      <c r="F275" s="204" t="s">
        <v>1294</v>
      </c>
      <c r="G275" s="201"/>
      <c r="H275" s="203" t="s">
        <v>19</v>
      </c>
      <c r="I275" s="205"/>
      <c r="J275" s="201"/>
      <c r="K275" s="201"/>
      <c r="L275" s="206"/>
      <c r="M275" s="207"/>
      <c r="N275" s="208"/>
      <c r="O275" s="208"/>
      <c r="P275" s="208"/>
      <c r="Q275" s="208"/>
      <c r="R275" s="208"/>
      <c r="S275" s="208"/>
      <c r="T275" s="209"/>
      <c r="AT275" s="210" t="s">
        <v>140</v>
      </c>
      <c r="AU275" s="210" t="s">
        <v>81</v>
      </c>
      <c r="AV275" s="13" t="s">
        <v>79</v>
      </c>
      <c r="AW275" s="13" t="s">
        <v>34</v>
      </c>
      <c r="AX275" s="13" t="s">
        <v>72</v>
      </c>
      <c r="AY275" s="210" t="s">
        <v>130</v>
      </c>
    </row>
    <row r="276" spans="1:65" s="13" customFormat="1" ht="11.25">
      <c r="B276" s="200"/>
      <c r="C276" s="201"/>
      <c r="D276" s="202" t="s">
        <v>140</v>
      </c>
      <c r="E276" s="203" t="s">
        <v>19</v>
      </c>
      <c r="F276" s="204" t="s">
        <v>1373</v>
      </c>
      <c r="G276" s="201"/>
      <c r="H276" s="203" t="s">
        <v>19</v>
      </c>
      <c r="I276" s="205"/>
      <c r="J276" s="201"/>
      <c r="K276" s="201"/>
      <c r="L276" s="206"/>
      <c r="M276" s="207"/>
      <c r="N276" s="208"/>
      <c r="O276" s="208"/>
      <c r="P276" s="208"/>
      <c r="Q276" s="208"/>
      <c r="R276" s="208"/>
      <c r="S276" s="208"/>
      <c r="T276" s="209"/>
      <c r="AT276" s="210" t="s">
        <v>140</v>
      </c>
      <c r="AU276" s="210" t="s">
        <v>81</v>
      </c>
      <c r="AV276" s="13" t="s">
        <v>79</v>
      </c>
      <c r="AW276" s="13" t="s">
        <v>34</v>
      </c>
      <c r="AX276" s="13" t="s">
        <v>72</v>
      </c>
      <c r="AY276" s="210" t="s">
        <v>130</v>
      </c>
    </row>
    <row r="277" spans="1:65" s="14" customFormat="1" ht="11.25">
      <c r="B277" s="211"/>
      <c r="C277" s="212"/>
      <c r="D277" s="202" t="s">
        <v>140</v>
      </c>
      <c r="E277" s="213" t="s">
        <v>19</v>
      </c>
      <c r="F277" s="214" t="s">
        <v>1374</v>
      </c>
      <c r="G277" s="212"/>
      <c r="H277" s="215">
        <v>2.8279999999999998</v>
      </c>
      <c r="I277" s="216"/>
      <c r="J277" s="212"/>
      <c r="K277" s="212"/>
      <c r="L277" s="217"/>
      <c r="M277" s="218"/>
      <c r="N277" s="219"/>
      <c r="O277" s="219"/>
      <c r="P277" s="219"/>
      <c r="Q277" s="219"/>
      <c r="R277" s="219"/>
      <c r="S277" s="219"/>
      <c r="T277" s="220"/>
      <c r="AT277" s="221" t="s">
        <v>140</v>
      </c>
      <c r="AU277" s="221" t="s">
        <v>81</v>
      </c>
      <c r="AV277" s="14" t="s">
        <v>81</v>
      </c>
      <c r="AW277" s="14" t="s">
        <v>34</v>
      </c>
      <c r="AX277" s="14" t="s">
        <v>72</v>
      </c>
      <c r="AY277" s="221" t="s">
        <v>130</v>
      </c>
    </row>
    <row r="278" spans="1:65" s="15" customFormat="1" ht="11.25">
      <c r="B278" s="222"/>
      <c r="C278" s="223"/>
      <c r="D278" s="202" t="s">
        <v>140</v>
      </c>
      <c r="E278" s="224" t="s">
        <v>19</v>
      </c>
      <c r="F278" s="225" t="s">
        <v>144</v>
      </c>
      <c r="G278" s="223"/>
      <c r="H278" s="226">
        <v>2.8279999999999998</v>
      </c>
      <c r="I278" s="227"/>
      <c r="J278" s="223"/>
      <c r="K278" s="223"/>
      <c r="L278" s="228"/>
      <c r="M278" s="229"/>
      <c r="N278" s="230"/>
      <c r="O278" s="230"/>
      <c r="P278" s="230"/>
      <c r="Q278" s="230"/>
      <c r="R278" s="230"/>
      <c r="S278" s="230"/>
      <c r="T278" s="231"/>
      <c r="AT278" s="232" t="s">
        <v>140</v>
      </c>
      <c r="AU278" s="232" t="s">
        <v>81</v>
      </c>
      <c r="AV278" s="15" t="s">
        <v>136</v>
      </c>
      <c r="AW278" s="15" t="s">
        <v>34</v>
      </c>
      <c r="AX278" s="15" t="s">
        <v>79</v>
      </c>
      <c r="AY278" s="232" t="s">
        <v>130</v>
      </c>
    </row>
    <row r="279" spans="1:65" s="2" customFormat="1" ht="24.2" customHeight="1">
      <c r="A279" s="36"/>
      <c r="B279" s="37"/>
      <c r="C279" s="181" t="s">
        <v>364</v>
      </c>
      <c r="D279" s="181" t="s">
        <v>132</v>
      </c>
      <c r="E279" s="182" t="s">
        <v>1375</v>
      </c>
      <c r="F279" s="183" t="s">
        <v>1376</v>
      </c>
      <c r="G279" s="184" t="s">
        <v>379</v>
      </c>
      <c r="H279" s="185">
        <v>4.2</v>
      </c>
      <c r="I279" s="186"/>
      <c r="J279" s="187">
        <f>ROUND(I279*H279,2)</f>
        <v>0</v>
      </c>
      <c r="K279" s="188"/>
      <c r="L279" s="41"/>
      <c r="M279" s="189" t="s">
        <v>19</v>
      </c>
      <c r="N279" s="190" t="s">
        <v>43</v>
      </c>
      <c r="O279" s="66"/>
      <c r="P279" s="191">
        <f>O279*H279</f>
        <v>0</v>
      </c>
      <c r="Q279" s="191">
        <v>5.7829999999999999E-2</v>
      </c>
      <c r="R279" s="191">
        <f>Q279*H279</f>
        <v>0.24288600000000002</v>
      </c>
      <c r="S279" s="191">
        <v>0</v>
      </c>
      <c r="T279" s="192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93" t="s">
        <v>136</v>
      </c>
      <c r="AT279" s="193" t="s">
        <v>132</v>
      </c>
      <c r="AU279" s="193" t="s">
        <v>81</v>
      </c>
      <c r="AY279" s="19" t="s">
        <v>130</v>
      </c>
      <c r="BE279" s="194">
        <f>IF(N279="základní",J279,0)</f>
        <v>0</v>
      </c>
      <c r="BF279" s="194">
        <f>IF(N279="snížená",J279,0)</f>
        <v>0</v>
      </c>
      <c r="BG279" s="194">
        <f>IF(N279="zákl. přenesená",J279,0)</f>
        <v>0</v>
      </c>
      <c r="BH279" s="194">
        <f>IF(N279="sníž. přenesená",J279,0)</f>
        <v>0</v>
      </c>
      <c r="BI279" s="194">
        <f>IF(N279="nulová",J279,0)</f>
        <v>0</v>
      </c>
      <c r="BJ279" s="19" t="s">
        <v>79</v>
      </c>
      <c r="BK279" s="194">
        <f>ROUND(I279*H279,2)</f>
        <v>0</v>
      </c>
      <c r="BL279" s="19" t="s">
        <v>136</v>
      </c>
      <c r="BM279" s="193" t="s">
        <v>1377</v>
      </c>
    </row>
    <row r="280" spans="1:65" s="2" customFormat="1" ht="11.25">
      <c r="A280" s="36"/>
      <c r="B280" s="37"/>
      <c r="C280" s="38"/>
      <c r="D280" s="195" t="s">
        <v>138</v>
      </c>
      <c r="E280" s="38"/>
      <c r="F280" s="196" t="s">
        <v>1378</v>
      </c>
      <c r="G280" s="38"/>
      <c r="H280" s="38"/>
      <c r="I280" s="197"/>
      <c r="J280" s="38"/>
      <c r="K280" s="38"/>
      <c r="L280" s="41"/>
      <c r="M280" s="198"/>
      <c r="N280" s="199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138</v>
      </c>
      <c r="AU280" s="19" t="s">
        <v>81</v>
      </c>
    </row>
    <row r="281" spans="1:65" s="13" customFormat="1" ht="11.25">
      <c r="B281" s="200"/>
      <c r="C281" s="201"/>
      <c r="D281" s="202" t="s">
        <v>140</v>
      </c>
      <c r="E281" s="203" t="s">
        <v>19</v>
      </c>
      <c r="F281" s="204" t="s">
        <v>1294</v>
      </c>
      <c r="G281" s="201"/>
      <c r="H281" s="203" t="s">
        <v>19</v>
      </c>
      <c r="I281" s="205"/>
      <c r="J281" s="201"/>
      <c r="K281" s="201"/>
      <c r="L281" s="206"/>
      <c r="M281" s="207"/>
      <c r="N281" s="208"/>
      <c r="O281" s="208"/>
      <c r="P281" s="208"/>
      <c r="Q281" s="208"/>
      <c r="R281" s="208"/>
      <c r="S281" s="208"/>
      <c r="T281" s="209"/>
      <c r="AT281" s="210" t="s">
        <v>140</v>
      </c>
      <c r="AU281" s="210" t="s">
        <v>81</v>
      </c>
      <c r="AV281" s="13" t="s">
        <v>79</v>
      </c>
      <c r="AW281" s="13" t="s">
        <v>34</v>
      </c>
      <c r="AX281" s="13" t="s">
        <v>72</v>
      </c>
      <c r="AY281" s="210" t="s">
        <v>130</v>
      </c>
    </row>
    <row r="282" spans="1:65" s="14" customFormat="1" ht="11.25">
      <c r="B282" s="211"/>
      <c r="C282" s="212"/>
      <c r="D282" s="202" t="s">
        <v>140</v>
      </c>
      <c r="E282" s="213" t="s">
        <v>19</v>
      </c>
      <c r="F282" s="214" t="s">
        <v>1379</v>
      </c>
      <c r="G282" s="212"/>
      <c r="H282" s="215">
        <v>1.2</v>
      </c>
      <c r="I282" s="216"/>
      <c r="J282" s="212"/>
      <c r="K282" s="212"/>
      <c r="L282" s="217"/>
      <c r="M282" s="218"/>
      <c r="N282" s="219"/>
      <c r="O282" s="219"/>
      <c r="P282" s="219"/>
      <c r="Q282" s="219"/>
      <c r="R282" s="219"/>
      <c r="S282" s="219"/>
      <c r="T282" s="220"/>
      <c r="AT282" s="221" t="s">
        <v>140</v>
      </c>
      <c r="AU282" s="221" t="s">
        <v>81</v>
      </c>
      <c r="AV282" s="14" t="s">
        <v>81</v>
      </c>
      <c r="AW282" s="14" t="s">
        <v>34</v>
      </c>
      <c r="AX282" s="14" t="s">
        <v>72</v>
      </c>
      <c r="AY282" s="221" t="s">
        <v>130</v>
      </c>
    </row>
    <row r="283" spans="1:65" s="14" customFormat="1" ht="11.25">
      <c r="B283" s="211"/>
      <c r="C283" s="212"/>
      <c r="D283" s="202" t="s">
        <v>140</v>
      </c>
      <c r="E283" s="213" t="s">
        <v>19</v>
      </c>
      <c r="F283" s="214" t="s">
        <v>1380</v>
      </c>
      <c r="G283" s="212"/>
      <c r="H283" s="215">
        <v>3</v>
      </c>
      <c r="I283" s="216"/>
      <c r="J283" s="212"/>
      <c r="K283" s="212"/>
      <c r="L283" s="217"/>
      <c r="M283" s="218"/>
      <c r="N283" s="219"/>
      <c r="O283" s="219"/>
      <c r="P283" s="219"/>
      <c r="Q283" s="219"/>
      <c r="R283" s="219"/>
      <c r="S283" s="219"/>
      <c r="T283" s="220"/>
      <c r="AT283" s="221" t="s">
        <v>140</v>
      </c>
      <c r="AU283" s="221" t="s">
        <v>81</v>
      </c>
      <c r="AV283" s="14" t="s">
        <v>81</v>
      </c>
      <c r="AW283" s="14" t="s">
        <v>34</v>
      </c>
      <c r="AX283" s="14" t="s">
        <v>72</v>
      </c>
      <c r="AY283" s="221" t="s">
        <v>130</v>
      </c>
    </row>
    <row r="284" spans="1:65" s="15" customFormat="1" ht="11.25">
      <c r="B284" s="222"/>
      <c r="C284" s="223"/>
      <c r="D284" s="202" t="s">
        <v>140</v>
      </c>
      <c r="E284" s="224" t="s">
        <v>19</v>
      </c>
      <c r="F284" s="225" t="s">
        <v>144</v>
      </c>
      <c r="G284" s="223"/>
      <c r="H284" s="226">
        <v>4.2</v>
      </c>
      <c r="I284" s="227"/>
      <c r="J284" s="223"/>
      <c r="K284" s="223"/>
      <c r="L284" s="228"/>
      <c r="M284" s="229"/>
      <c r="N284" s="230"/>
      <c r="O284" s="230"/>
      <c r="P284" s="230"/>
      <c r="Q284" s="230"/>
      <c r="R284" s="230"/>
      <c r="S284" s="230"/>
      <c r="T284" s="231"/>
      <c r="AT284" s="232" t="s">
        <v>140</v>
      </c>
      <c r="AU284" s="232" t="s">
        <v>81</v>
      </c>
      <c r="AV284" s="15" t="s">
        <v>136</v>
      </c>
      <c r="AW284" s="15" t="s">
        <v>34</v>
      </c>
      <c r="AX284" s="15" t="s">
        <v>79</v>
      </c>
      <c r="AY284" s="232" t="s">
        <v>130</v>
      </c>
    </row>
    <row r="285" spans="1:65" s="12" customFormat="1" ht="22.9" customHeight="1">
      <c r="B285" s="165"/>
      <c r="C285" s="166"/>
      <c r="D285" s="167" t="s">
        <v>71</v>
      </c>
      <c r="E285" s="179" t="s">
        <v>200</v>
      </c>
      <c r="F285" s="179" t="s">
        <v>445</v>
      </c>
      <c r="G285" s="166"/>
      <c r="H285" s="166"/>
      <c r="I285" s="169"/>
      <c r="J285" s="180">
        <f>BK285</f>
        <v>0</v>
      </c>
      <c r="K285" s="166"/>
      <c r="L285" s="171"/>
      <c r="M285" s="172"/>
      <c r="N285" s="173"/>
      <c r="O285" s="173"/>
      <c r="P285" s="174">
        <f>SUM(P286:P372)</f>
        <v>0</v>
      </c>
      <c r="Q285" s="173"/>
      <c r="R285" s="174">
        <f>SUM(R286:R372)</f>
        <v>12.706938259999999</v>
      </c>
      <c r="S285" s="173"/>
      <c r="T285" s="175">
        <f>SUM(T286:T372)</f>
        <v>2.6</v>
      </c>
      <c r="AR285" s="176" t="s">
        <v>79</v>
      </c>
      <c r="AT285" s="177" t="s">
        <v>71</v>
      </c>
      <c r="AU285" s="177" t="s">
        <v>79</v>
      </c>
      <c r="AY285" s="176" t="s">
        <v>130</v>
      </c>
      <c r="BK285" s="178">
        <f>SUM(BK286:BK372)</f>
        <v>0</v>
      </c>
    </row>
    <row r="286" spans="1:65" s="2" customFormat="1" ht="16.5" customHeight="1">
      <c r="A286" s="36"/>
      <c r="B286" s="37"/>
      <c r="C286" s="181" t="s">
        <v>369</v>
      </c>
      <c r="D286" s="181" t="s">
        <v>132</v>
      </c>
      <c r="E286" s="182" t="s">
        <v>1381</v>
      </c>
      <c r="F286" s="183" t="s">
        <v>1382</v>
      </c>
      <c r="G286" s="184" t="s">
        <v>379</v>
      </c>
      <c r="H286" s="185">
        <v>40</v>
      </c>
      <c r="I286" s="186"/>
      <c r="J286" s="187">
        <f>ROUND(I286*H286,2)</f>
        <v>0</v>
      </c>
      <c r="K286" s="188"/>
      <c r="L286" s="41"/>
      <c r="M286" s="189" t="s">
        <v>19</v>
      </c>
      <c r="N286" s="190" t="s">
        <v>43</v>
      </c>
      <c r="O286" s="66"/>
      <c r="P286" s="191">
        <f>O286*H286</f>
        <v>0</v>
      </c>
      <c r="Q286" s="191">
        <v>0</v>
      </c>
      <c r="R286" s="191">
        <f>Q286*H286</f>
        <v>0</v>
      </c>
      <c r="S286" s="191">
        <v>6.5000000000000002E-2</v>
      </c>
      <c r="T286" s="192">
        <f>S286*H286</f>
        <v>2.6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93" t="s">
        <v>136</v>
      </c>
      <c r="AT286" s="193" t="s">
        <v>132</v>
      </c>
      <c r="AU286" s="193" t="s">
        <v>81</v>
      </c>
      <c r="AY286" s="19" t="s">
        <v>130</v>
      </c>
      <c r="BE286" s="194">
        <f>IF(N286="základní",J286,0)</f>
        <v>0</v>
      </c>
      <c r="BF286" s="194">
        <f>IF(N286="snížená",J286,0)</f>
        <v>0</v>
      </c>
      <c r="BG286" s="194">
        <f>IF(N286="zákl. přenesená",J286,0)</f>
        <v>0</v>
      </c>
      <c r="BH286" s="194">
        <f>IF(N286="sníž. přenesená",J286,0)</f>
        <v>0</v>
      </c>
      <c r="BI286" s="194">
        <f>IF(N286="nulová",J286,0)</f>
        <v>0</v>
      </c>
      <c r="BJ286" s="19" t="s">
        <v>79</v>
      </c>
      <c r="BK286" s="194">
        <f>ROUND(I286*H286,2)</f>
        <v>0</v>
      </c>
      <c r="BL286" s="19" t="s">
        <v>136</v>
      </c>
      <c r="BM286" s="193" t="s">
        <v>1383</v>
      </c>
    </row>
    <row r="287" spans="1:65" s="2" customFormat="1" ht="11.25">
      <c r="A287" s="36"/>
      <c r="B287" s="37"/>
      <c r="C287" s="38"/>
      <c r="D287" s="195" t="s">
        <v>138</v>
      </c>
      <c r="E287" s="38"/>
      <c r="F287" s="196" t="s">
        <v>1384</v>
      </c>
      <c r="G287" s="38"/>
      <c r="H287" s="38"/>
      <c r="I287" s="197"/>
      <c r="J287" s="38"/>
      <c r="K287" s="38"/>
      <c r="L287" s="41"/>
      <c r="M287" s="198"/>
      <c r="N287" s="199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9" t="s">
        <v>138</v>
      </c>
      <c r="AU287" s="19" t="s">
        <v>81</v>
      </c>
    </row>
    <row r="288" spans="1:65" s="13" customFormat="1" ht="11.25">
      <c r="B288" s="200"/>
      <c r="C288" s="201"/>
      <c r="D288" s="202" t="s">
        <v>140</v>
      </c>
      <c r="E288" s="203" t="s">
        <v>19</v>
      </c>
      <c r="F288" s="204" t="s">
        <v>1294</v>
      </c>
      <c r="G288" s="201"/>
      <c r="H288" s="203" t="s">
        <v>19</v>
      </c>
      <c r="I288" s="205"/>
      <c r="J288" s="201"/>
      <c r="K288" s="201"/>
      <c r="L288" s="206"/>
      <c r="M288" s="207"/>
      <c r="N288" s="208"/>
      <c r="O288" s="208"/>
      <c r="P288" s="208"/>
      <c r="Q288" s="208"/>
      <c r="R288" s="208"/>
      <c r="S288" s="208"/>
      <c r="T288" s="209"/>
      <c r="AT288" s="210" t="s">
        <v>140</v>
      </c>
      <c r="AU288" s="210" t="s">
        <v>81</v>
      </c>
      <c r="AV288" s="13" t="s">
        <v>79</v>
      </c>
      <c r="AW288" s="13" t="s">
        <v>34</v>
      </c>
      <c r="AX288" s="13" t="s">
        <v>72</v>
      </c>
      <c r="AY288" s="210" t="s">
        <v>130</v>
      </c>
    </row>
    <row r="289" spans="1:65" s="13" customFormat="1" ht="11.25">
      <c r="B289" s="200"/>
      <c r="C289" s="201"/>
      <c r="D289" s="202" t="s">
        <v>140</v>
      </c>
      <c r="E289" s="203" t="s">
        <v>19</v>
      </c>
      <c r="F289" s="204" t="s">
        <v>1385</v>
      </c>
      <c r="G289" s="201"/>
      <c r="H289" s="203" t="s">
        <v>19</v>
      </c>
      <c r="I289" s="205"/>
      <c r="J289" s="201"/>
      <c r="K289" s="201"/>
      <c r="L289" s="206"/>
      <c r="M289" s="207"/>
      <c r="N289" s="208"/>
      <c r="O289" s="208"/>
      <c r="P289" s="208"/>
      <c r="Q289" s="208"/>
      <c r="R289" s="208"/>
      <c r="S289" s="208"/>
      <c r="T289" s="209"/>
      <c r="AT289" s="210" t="s">
        <v>140</v>
      </c>
      <c r="AU289" s="210" t="s">
        <v>81</v>
      </c>
      <c r="AV289" s="13" t="s">
        <v>79</v>
      </c>
      <c r="AW289" s="13" t="s">
        <v>34</v>
      </c>
      <c r="AX289" s="13" t="s">
        <v>72</v>
      </c>
      <c r="AY289" s="210" t="s">
        <v>130</v>
      </c>
    </row>
    <row r="290" spans="1:65" s="14" customFormat="1" ht="11.25">
      <c r="B290" s="211"/>
      <c r="C290" s="212"/>
      <c r="D290" s="202" t="s">
        <v>140</v>
      </c>
      <c r="E290" s="213" t="s">
        <v>19</v>
      </c>
      <c r="F290" s="214" t="s">
        <v>1386</v>
      </c>
      <c r="G290" s="212"/>
      <c r="H290" s="215">
        <v>40</v>
      </c>
      <c r="I290" s="216"/>
      <c r="J290" s="212"/>
      <c r="K290" s="212"/>
      <c r="L290" s="217"/>
      <c r="M290" s="218"/>
      <c r="N290" s="219"/>
      <c r="O290" s="219"/>
      <c r="P290" s="219"/>
      <c r="Q290" s="219"/>
      <c r="R290" s="219"/>
      <c r="S290" s="219"/>
      <c r="T290" s="220"/>
      <c r="AT290" s="221" t="s">
        <v>140</v>
      </c>
      <c r="AU290" s="221" t="s">
        <v>81</v>
      </c>
      <c r="AV290" s="14" t="s">
        <v>81</v>
      </c>
      <c r="AW290" s="14" t="s">
        <v>34</v>
      </c>
      <c r="AX290" s="14" t="s">
        <v>72</v>
      </c>
      <c r="AY290" s="221" t="s">
        <v>130</v>
      </c>
    </row>
    <row r="291" spans="1:65" s="15" customFormat="1" ht="11.25">
      <c r="B291" s="222"/>
      <c r="C291" s="223"/>
      <c r="D291" s="202" t="s">
        <v>140</v>
      </c>
      <c r="E291" s="224" t="s">
        <v>19</v>
      </c>
      <c r="F291" s="225" t="s">
        <v>144</v>
      </c>
      <c r="G291" s="223"/>
      <c r="H291" s="226">
        <v>40</v>
      </c>
      <c r="I291" s="227"/>
      <c r="J291" s="223"/>
      <c r="K291" s="223"/>
      <c r="L291" s="228"/>
      <c r="M291" s="229"/>
      <c r="N291" s="230"/>
      <c r="O291" s="230"/>
      <c r="P291" s="230"/>
      <c r="Q291" s="230"/>
      <c r="R291" s="230"/>
      <c r="S291" s="230"/>
      <c r="T291" s="231"/>
      <c r="AT291" s="232" t="s">
        <v>140</v>
      </c>
      <c r="AU291" s="232" t="s">
        <v>81</v>
      </c>
      <c r="AV291" s="15" t="s">
        <v>136</v>
      </c>
      <c r="AW291" s="15" t="s">
        <v>34</v>
      </c>
      <c r="AX291" s="15" t="s">
        <v>79</v>
      </c>
      <c r="AY291" s="232" t="s">
        <v>130</v>
      </c>
    </row>
    <row r="292" spans="1:65" s="2" customFormat="1" ht="21.75" customHeight="1">
      <c r="A292" s="36"/>
      <c r="B292" s="37"/>
      <c r="C292" s="181" t="s">
        <v>376</v>
      </c>
      <c r="D292" s="181" t="s">
        <v>132</v>
      </c>
      <c r="E292" s="182" t="s">
        <v>1387</v>
      </c>
      <c r="F292" s="183" t="s">
        <v>1388</v>
      </c>
      <c r="G292" s="184" t="s">
        <v>379</v>
      </c>
      <c r="H292" s="185">
        <v>25</v>
      </c>
      <c r="I292" s="186"/>
      <c r="J292" s="187">
        <f>ROUND(I292*H292,2)</f>
        <v>0</v>
      </c>
      <c r="K292" s="188"/>
      <c r="L292" s="41"/>
      <c r="M292" s="189" t="s">
        <v>19</v>
      </c>
      <c r="N292" s="190" t="s">
        <v>43</v>
      </c>
      <c r="O292" s="66"/>
      <c r="P292" s="191">
        <f>O292*H292</f>
        <v>0</v>
      </c>
      <c r="Q292" s="191">
        <v>1.0000000000000001E-5</v>
      </c>
      <c r="R292" s="191">
        <f>Q292*H292</f>
        <v>2.5000000000000001E-4</v>
      </c>
      <c r="S292" s="191">
        <v>0</v>
      </c>
      <c r="T292" s="192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93" t="s">
        <v>136</v>
      </c>
      <c r="AT292" s="193" t="s">
        <v>132</v>
      </c>
      <c r="AU292" s="193" t="s">
        <v>81</v>
      </c>
      <c r="AY292" s="19" t="s">
        <v>130</v>
      </c>
      <c r="BE292" s="194">
        <f>IF(N292="základní",J292,0)</f>
        <v>0</v>
      </c>
      <c r="BF292" s="194">
        <f>IF(N292="snížená",J292,0)</f>
        <v>0</v>
      </c>
      <c r="BG292" s="194">
        <f>IF(N292="zákl. přenesená",J292,0)</f>
        <v>0</v>
      </c>
      <c r="BH292" s="194">
        <f>IF(N292="sníž. přenesená",J292,0)</f>
        <v>0</v>
      </c>
      <c r="BI292" s="194">
        <f>IF(N292="nulová",J292,0)</f>
        <v>0</v>
      </c>
      <c r="BJ292" s="19" t="s">
        <v>79</v>
      </c>
      <c r="BK292" s="194">
        <f>ROUND(I292*H292,2)</f>
        <v>0</v>
      </c>
      <c r="BL292" s="19" t="s">
        <v>136</v>
      </c>
      <c r="BM292" s="193" t="s">
        <v>1389</v>
      </c>
    </row>
    <row r="293" spans="1:65" s="2" customFormat="1" ht="11.25">
      <c r="A293" s="36"/>
      <c r="B293" s="37"/>
      <c r="C293" s="38"/>
      <c r="D293" s="195" t="s">
        <v>138</v>
      </c>
      <c r="E293" s="38"/>
      <c r="F293" s="196" t="s">
        <v>1390</v>
      </c>
      <c r="G293" s="38"/>
      <c r="H293" s="38"/>
      <c r="I293" s="197"/>
      <c r="J293" s="38"/>
      <c r="K293" s="38"/>
      <c r="L293" s="41"/>
      <c r="M293" s="198"/>
      <c r="N293" s="199"/>
      <c r="O293" s="66"/>
      <c r="P293" s="66"/>
      <c r="Q293" s="66"/>
      <c r="R293" s="66"/>
      <c r="S293" s="66"/>
      <c r="T293" s="67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9" t="s">
        <v>138</v>
      </c>
      <c r="AU293" s="19" t="s">
        <v>81</v>
      </c>
    </row>
    <row r="294" spans="1:65" s="13" customFormat="1" ht="11.25">
      <c r="B294" s="200"/>
      <c r="C294" s="201"/>
      <c r="D294" s="202" t="s">
        <v>140</v>
      </c>
      <c r="E294" s="203" t="s">
        <v>19</v>
      </c>
      <c r="F294" s="204" t="s">
        <v>1294</v>
      </c>
      <c r="G294" s="201"/>
      <c r="H294" s="203" t="s">
        <v>19</v>
      </c>
      <c r="I294" s="205"/>
      <c r="J294" s="201"/>
      <c r="K294" s="201"/>
      <c r="L294" s="206"/>
      <c r="M294" s="207"/>
      <c r="N294" s="208"/>
      <c r="O294" s="208"/>
      <c r="P294" s="208"/>
      <c r="Q294" s="208"/>
      <c r="R294" s="208"/>
      <c r="S294" s="208"/>
      <c r="T294" s="209"/>
      <c r="AT294" s="210" t="s">
        <v>140</v>
      </c>
      <c r="AU294" s="210" t="s">
        <v>81</v>
      </c>
      <c r="AV294" s="13" t="s">
        <v>79</v>
      </c>
      <c r="AW294" s="13" t="s">
        <v>34</v>
      </c>
      <c r="AX294" s="13" t="s">
        <v>72</v>
      </c>
      <c r="AY294" s="210" t="s">
        <v>130</v>
      </c>
    </row>
    <row r="295" spans="1:65" s="14" customFormat="1" ht="11.25">
      <c r="B295" s="211"/>
      <c r="C295" s="212"/>
      <c r="D295" s="202" t="s">
        <v>140</v>
      </c>
      <c r="E295" s="213" t="s">
        <v>19</v>
      </c>
      <c r="F295" s="214" t="s">
        <v>213</v>
      </c>
      <c r="G295" s="212"/>
      <c r="H295" s="215">
        <v>25</v>
      </c>
      <c r="I295" s="216"/>
      <c r="J295" s="212"/>
      <c r="K295" s="212"/>
      <c r="L295" s="217"/>
      <c r="M295" s="218"/>
      <c r="N295" s="219"/>
      <c r="O295" s="219"/>
      <c r="P295" s="219"/>
      <c r="Q295" s="219"/>
      <c r="R295" s="219"/>
      <c r="S295" s="219"/>
      <c r="T295" s="220"/>
      <c r="AT295" s="221" t="s">
        <v>140</v>
      </c>
      <c r="AU295" s="221" t="s">
        <v>81</v>
      </c>
      <c r="AV295" s="14" t="s">
        <v>81</v>
      </c>
      <c r="AW295" s="14" t="s">
        <v>34</v>
      </c>
      <c r="AX295" s="14" t="s">
        <v>72</v>
      </c>
      <c r="AY295" s="221" t="s">
        <v>130</v>
      </c>
    </row>
    <row r="296" spans="1:65" s="15" customFormat="1" ht="11.25">
      <c r="B296" s="222"/>
      <c r="C296" s="223"/>
      <c r="D296" s="202" t="s">
        <v>140</v>
      </c>
      <c r="E296" s="224" t="s">
        <v>19</v>
      </c>
      <c r="F296" s="225" t="s">
        <v>144</v>
      </c>
      <c r="G296" s="223"/>
      <c r="H296" s="226">
        <v>25</v>
      </c>
      <c r="I296" s="227"/>
      <c r="J296" s="223"/>
      <c r="K296" s="223"/>
      <c r="L296" s="228"/>
      <c r="M296" s="229"/>
      <c r="N296" s="230"/>
      <c r="O296" s="230"/>
      <c r="P296" s="230"/>
      <c r="Q296" s="230"/>
      <c r="R296" s="230"/>
      <c r="S296" s="230"/>
      <c r="T296" s="231"/>
      <c r="AT296" s="232" t="s">
        <v>140</v>
      </c>
      <c r="AU296" s="232" t="s">
        <v>81</v>
      </c>
      <c r="AV296" s="15" t="s">
        <v>136</v>
      </c>
      <c r="AW296" s="15" t="s">
        <v>34</v>
      </c>
      <c r="AX296" s="15" t="s">
        <v>79</v>
      </c>
      <c r="AY296" s="232" t="s">
        <v>130</v>
      </c>
    </row>
    <row r="297" spans="1:65" s="2" customFormat="1" ht="16.5" customHeight="1">
      <c r="A297" s="36"/>
      <c r="B297" s="37"/>
      <c r="C297" s="244" t="s">
        <v>385</v>
      </c>
      <c r="D297" s="244" t="s">
        <v>322</v>
      </c>
      <c r="E297" s="245" t="s">
        <v>1391</v>
      </c>
      <c r="F297" s="246" t="s">
        <v>1392</v>
      </c>
      <c r="G297" s="247" t="s">
        <v>379</v>
      </c>
      <c r="H297" s="248">
        <v>25</v>
      </c>
      <c r="I297" s="249"/>
      <c r="J297" s="250">
        <f>ROUND(I297*H297,2)</f>
        <v>0</v>
      </c>
      <c r="K297" s="251"/>
      <c r="L297" s="252"/>
      <c r="M297" s="253" t="s">
        <v>19</v>
      </c>
      <c r="N297" s="254" t="s">
        <v>43</v>
      </c>
      <c r="O297" s="66"/>
      <c r="P297" s="191">
        <f>O297*H297</f>
        <v>0</v>
      </c>
      <c r="Q297" s="191">
        <v>1.42E-3</v>
      </c>
      <c r="R297" s="191">
        <f>Q297*H297</f>
        <v>3.5500000000000004E-2</v>
      </c>
      <c r="S297" s="191">
        <v>0</v>
      </c>
      <c r="T297" s="192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93" t="s">
        <v>200</v>
      </c>
      <c r="AT297" s="193" t="s">
        <v>322</v>
      </c>
      <c r="AU297" s="193" t="s">
        <v>81</v>
      </c>
      <c r="AY297" s="19" t="s">
        <v>130</v>
      </c>
      <c r="BE297" s="194">
        <f>IF(N297="základní",J297,0)</f>
        <v>0</v>
      </c>
      <c r="BF297" s="194">
        <f>IF(N297="snížená",J297,0)</f>
        <v>0</v>
      </c>
      <c r="BG297" s="194">
        <f>IF(N297="zákl. přenesená",J297,0)</f>
        <v>0</v>
      </c>
      <c r="BH297" s="194">
        <f>IF(N297="sníž. přenesená",J297,0)</f>
        <v>0</v>
      </c>
      <c r="BI297" s="194">
        <f>IF(N297="nulová",J297,0)</f>
        <v>0</v>
      </c>
      <c r="BJ297" s="19" t="s">
        <v>79</v>
      </c>
      <c r="BK297" s="194">
        <f>ROUND(I297*H297,2)</f>
        <v>0</v>
      </c>
      <c r="BL297" s="19" t="s">
        <v>136</v>
      </c>
      <c r="BM297" s="193" t="s">
        <v>1393</v>
      </c>
    </row>
    <row r="298" spans="1:65" s="13" customFormat="1" ht="11.25">
      <c r="B298" s="200"/>
      <c r="C298" s="201"/>
      <c r="D298" s="202" t="s">
        <v>140</v>
      </c>
      <c r="E298" s="203" t="s">
        <v>19</v>
      </c>
      <c r="F298" s="204" t="s">
        <v>1394</v>
      </c>
      <c r="G298" s="201"/>
      <c r="H298" s="203" t="s">
        <v>19</v>
      </c>
      <c r="I298" s="205"/>
      <c r="J298" s="201"/>
      <c r="K298" s="201"/>
      <c r="L298" s="206"/>
      <c r="M298" s="207"/>
      <c r="N298" s="208"/>
      <c r="O298" s="208"/>
      <c r="P298" s="208"/>
      <c r="Q298" s="208"/>
      <c r="R298" s="208"/>
      <c r="S298" s="208"/>
      <c r="T298" s="209"/>
      <c r="AT298" s="210" t="s">
        <v>140</v>
      </c>
      <c r="AU298" s="210" t="s">
        <v>81</v>
      </c>
      <c r="AV298" s="13" t="s">
        <v>79</v>
      </c>
      <c r="AW298" s="13" t="s">
        <v>34</v>
      </c>
      <c r="AX298" s="13" t="s">
        <v>72</v>
      </c>
      <c r="AY298" s="210" t="s">
        <v>130</v>
      </c>
    </row>
    <row r="299" spans="1:65" s="14" customFormat="1" ht="11.25">
      <c r="B299" s="211"/>
      <c r="C299" s="212"/>
      <c r="D299" s="202" t="s">
        <v>140</v>
      </c>
      <c r="E299" s="213" t="s">
        <v>19</v>
      </c>
      <c r="F299" s="214" t="s">
        <v>213</v>
      </c>
      <c r="G299" s="212"/>
      <c r="H299" s="215">
        <v>25</v>
      </c>
      <c r="I299" s="216"/>
      <c r="J299" s="212"/>
      <c r="K299" s="212"/>
      <c r="L299" s="217"/>
      <c r="M299" s="218"/>
      <c r="N299" s="219"/>
      <c r="O299" s="219"/>
      <c r="P299" s="219"/>
      <c r="Q299" s="219"/>
      <c r="R299" s="219"/>
      <c r="S299" s="219"/>
      <c r="T299" s="220"/>
      <c r="AT299" s="221" t="s">
        <v>140</v>
      </c>
      <c r="AU299" s="221" t="s">
        <v>81</v>
      </c>
      <c r="AV299" s="14" t="s">
        <v>81</v>
      </c>
      <c r="AW299" s="14" t="s">
        <v>34</v>
      </c>
      <c r="AX299" s="14" t="s">
        <v>72</v>
      </c>
      <c r="AY299" s="221" t="s">
        <v>130</v>
      </c>
    </row>
    <row r="300" spans="1:65" s="15" customFormat="1" ht="11.25">
      <c r="B300" s="222"/>
      <c r="C300" s="223"/>
      <c r="D300" s="202" t="s">
        <v>140</v>
      </c>
      <c r="E300" s="224" t="s">
        <v>19</v>
      </c>
      <c r="F300" s="225" t="s">
        <v>144</v>
      </c>
      <c r="G300" s="223"/>
      <c r="H300" s="226">
        <v>25</v>
      </c>
      <c r="I300" s="227"/>
      <c r="J300" s="223"/>
      <c r="K300" s="223"/>
      <c r="L300" s="228"/>
      <c r="M300" s="229"/>
      <c r="N300" s="230"/>
      <c r="O300" s="230"/>
      <c r="P300" s="230"/>
      <c r="Q300" s="230"/>
      <c r="R300" s="230"/>
      <c r="S300" s="230"/>
      <c r="T300" s="231"/>
      <c r="AT300" s="232" t="s">
        <v>140</v>
      </c>
      <c r="AU300" s="232" t="s">
        <v>81</v>
      </c>
      <c r="AV300" s="15" t="s">
        <v>136</v>
      </c>
      <c r="AW300" s="15" t="s">
        <v>34</v>
      </c>
      <c r="AX300" s="15" t="s">
        <v>79</v>
      </c>
      <c r="AY300" s="232" t="s">
        <v>130</v>
      </c>
    </row>
    <row r="301" spans="1:65" s="2" customFormat="1" ht="21.75" customHeight="1">
      <c r="A301" s="36"/>
      <c r="B301" s="37"/>
      <c r="C301" s="181" t="s">
        <v>392</v>
      </c>
      <c r="D301" s="181" t="s">
        <v>132</v>
      </c>
      <c r="E301" s="182" t="s">
        <v>1395</v>
      </c>
      <c r="F301" s="183" t="s">
        <v>1396</v>
      </c>
      <c r="G301" s="184" t="s">
        <v>379</v>
      </c>
      <c r="H301" s="185">
        <v>15</v>
      </c>
      <c r="I301" s="186"/>
      <c r="J301" s="187">
        <f>ROUND(I301*H301,2)</f>
        <v>0</v>
      </c>
      <c r="K301" s="188"/>
      <c r="L301" s="41"/>
      <c r="M301" s="189" t="s">
        <v>19</v>
      </c>
      <c r="N301" s="190" t="s">
        <v>43</v>
      </c>
      <c r="O301" s="66"/>
      <c r="P301" s="191">
        <f>O301*H301</f>
        <v>0</v>
      </c>
      <c r="Q301" s="191">
        <v>2.0000000000000002E-5</v>
      </c>
      <c r="R301" s="191">
        <f>Q301*H301</f>
        <v>3.0000000000000003E-4</v>
      </c>
      <c r="S301" s="191">
        <v>0</v>
      </c>
      <c r="T301" s="192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93" t="s">
        <v>136</v>
      </c>
      <c r="AT301" s="193" t="s">
        <v>132</v>
      </c>
      <c r="AU301" s="193" t="s">
        <v>81</v>
      </c>
      <c r="AY301" s="19" t="s">
        <v>130</v>
      </c>
      <c r="BE301" s="194">
        <f>IF(N301="základní",J301,0)</f>
        <v>0</v>
      </c>
      <c r="BF301" s="194">
        <f>IF(N301="snížená",J301,0)</f>
        <v>0</v>
      </c>
      <c r="BG301" s="194">
        <f>IF(N301="zákl. přenesená",J301,0)</f>
        <v>0</v>
      </c>
      <c r="BH301" s="194">
        <f>IF(N301="sníž. přenesená",J301,0)</f>
        <v>0</v>
      </c>
      <c r="BI301" s="194">
        <f>IF(N301="nulová",J301,0)</f>
        <v>0</v>
      </c>
      <c r="BJ301" s="19" t="s">
        <v>79</v>
      </c>
      <c r="BK301" s="194">
        <f>ROUND(I301*H301,2)</f>
        <v>0</v>
      </c>
      <c r="BL301" s="19" t="s">
        <v>136</v>
      </c>
      <c r="BM301" s="193" t="s">
        <v>1397</v>
      </c>
    </row>
    <row r="302" spans="1:65" s="2" customFormat="1" ht="11.25">
      <c r="A302" s="36"/>
      <c r="B302" s="37"/>
      <c r="C302" s="38"/>
      <c r="D302" s="195" t="s">
        <v>138</v>
      </c>
      <c r="E302" s="38"/>
      <c r="F302" s="196" t="s">
        <v>1398</v>
      </c>
      <c r="G302" s="38"/>
      <c r="H302" s="38"/>
      <c r="I302" s="197"/>
      <c r="J302" s="38"/>
      <c r="K302" s="38"/>
      <c r="L302" s="41"/>
      <c r="M302" s="198"/>
      <c r="N302" s="199"/>
      <c r="O302" s="66"/>
      <c r="P302" s="66"/>
      <c r="Q302" s="66"/>
      <c r="R302" s="66"/>
      <c r="S302" s="66"/>
      <c r="T302" s="67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9" t="s">
        <v>138</v>
      </c>
      <c r="AU302" s="19" t="s">
        <v>81</v>
      </c>
    </row>
    <row r="303" spans="1:65" s="13" customFormat="1" ht="11.25">
      <c r="B303" s="200"/>
      <c r="C303" s="201"/>
      <c r="D303" s="202" t="s">
        <v>140</v>
      </c>
      <c r="E303" s="203" t="s">
        <v>19</v>
      </c>
      <c r="F303" s="204" t="s">
        <v>1294</v>
      </c>
      <c r="G303" s="201"/>
      <c r="H303" s="203" t="s">
        <v>19</v>
      </c>
      <c r="I303" s="205"/>
      <c r="J303" s="201"/>
      <c r="K303" s="201"/>
      <c r="L303" s="206"/>
      <c r="M303" s="207"/>
      <c r="N303" s="208"/>
      <c r="O303" s="208"/>
      <c r="P303" s="208"/>
      <c r="Q303" s="208"/>
      <c r="R303" s="208"/>
      <c r="S303" s="208"/>
      <c r="T303" s="209"/>
      <c r="AT303" s="210" t="s">
        <v>140</v>
      </c>
      <c r="AU303" s="210" t="s">
        <v>81</v>
      </c>
      <c r="AV303" s="13" t="s">
        <v>79</v>
      </c>
      <c r="AW303" s="13" t="s">
        <v>34</v>
      </c>
      <c r="AX303" s="13" t="s">
        <v>72</v>
      </c>
      <c r="AY303" s="210" t="s">
        <v>130</v>
      </c>
    </row>
    <row r="304" spans="1:65" s="14" customFormat="1" ht="11.25">
      <c r="B304" s="211"/>
      <c r="C304" s="212"/>
      <c r="D304" s="202" t="s">
        <v>140</v>
      </c>
      <c r="E304" s="213" t="s">
        <v>19</v>
      </c>
      <c r="F304" s="214" t="s">
        <v>8</v>
      </c>
      <c r="G304" s="212"/>
      <c r="H304" s="215">
        <v>15</v>
      </c>
      <c r="I304" s="216"/>
      <c r="J304" s="212"/>
      <c r="K304" s="212"/>
      <c r="L304" s="217"/>
      <c r="M304" s="218"/>
      <c r="N304" s="219"/>
      <c r="O304" s="219"/>
      <c r="P304" s="219"/>
      <c r="Q304" s="219"/>
      <c r="R304" s="219"/>
      <c r="S304" s="219"/>
      <c r="T304" s="220"/>
      <c r="AT304" s="221" t="s">
        <v>140</v>
      </c>
      <c r="AU304" s="221" t="s">
        <v>81</v>
      </c>
      <c r="AV304" s="14" t="s">
        <v>81</v>
      </c>
      <c r="AW304" s="14" t="s">
        <v>34</v>
      </c>
      <c r="AX304" s="14" t="s">
        <v>72</v>
      </c>
      <c r="AY304" s="221" t="s">
        <v>130</v>
      </c>
    </row>
    <row r="305" spans="1:65" s="15" customFormat="1" ht="11.25">
      <c r="B305" s="222"/>
      <c r="C305" s="223"/>
      <c r="D305" s="202" t="s">
        <v>140</v>
      </c>
      <c r="E305" s="224" t="s">
        <v>19</v>
      </c>
      <c r="F305" s="225" t="s">
        <v>144</v>
      </c>
      <c r="G305" s="223"/>
      <c r="H305" s="226">
        <v>15</v>
      </c>
      <c r="I305" s="227"/>
      <c r="J305" s="223"/>
      <c r="K305" s="223"/>
      <c r="L305" s="228"/>
      <c r="M305" s="229"/>
      <c r="N305" s="230"/>
      <c r="O305" s="230"/>
      <c r="P305" s="230"/>
      <c r="Q305" s="230"/>
      <c r="R305" s="230"/>
      <c r="S305" s="230"/>
      <c r="T305" s="231"/>
      <c r="AT305" s="232" t="s">
        <v>140</v>
      </c>
      <c r="AU305" s="232" t="s">
        <v>81</v>
      </c>
      <c r="AV305" s="15" t="s">
        <v>136</v>
      </c>
      <c r="AW305" s="15" t="s">
        <v>34</v>
      </c>
      <c r="AX305" s="15" t="s">
        <v>79</v>
      </c>
      <c r="AY305" s="232" t="s">
        <v>130</v>
      </c>
    </row>
    <row r="306" spans="1:65" s="2" customFormat="1" ht="16.5" customHeight="1">
      <c r="A306" s="36"/>
      <c r="B306" s="37"/>
      <c r="C306" s="244" t="s">
        <v>400</v>
      </c>
      <c r="D306" s="244" t="s">
        <v>322</v>
      </c>
      <c r="E306" s="245" t="s">
        <v>1399</v>
      </c>
      <c r="F306" s="246" t="s">
        <v>1400</v>
      </c>
      <c r="G306" s="247" t="s">
        <v>379</v>
      </c>
      <c r="H306" s="248">
        <v>15</v>
      </c>
      <c r="I306" s="249"/>
      <c r="J306" s="250">
        <f>ROUND(I306*H306,2)</f>
        <v>0</v>
      </c>
      <c r="K306" s="251"/>
      <c r="L306" s="252"/>
      <c r="M306" s="253" t="s">
        <v>19</v>
      </c>
      <c r="N306" s="254" t="s">
        <v>43</v>
      </c>
      <c r="O306" s="66"/>
      <c r="P306" s="191">
        <f>O306*H306</f>
        <v>0</v>
      </c>
      <c r="Q306" s="191">
        <v>3.6600000000000001E-3</v>
      </c>
      <c r="R306" s="191">
        <f>Q306*H306</f>
        <v>5.4900000000000004E-2</v>
      </c>
      <c r="S306" s="191">
        <v>0</v>
      </c>
      <c r="T306" s="192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93" t="s">
        <v>200</v>
      </c>
      <c r="AT306" s="193" t="s">
        <v>322</v>
      </c>
      <c r="AU306" s="193" t="s">
        <v>81</v>
      </c>
      <c r="AY306" s="19" t="s">
        <v>130</v>
      </c>
      <c r="BE306" s="194">
        <f>IF(N306="základní",J306,0)</f>
        <v>0</v>
      </c>
      <c r="BF306" s="194">
        <f>IF(N306="snížená",J306,0)</f>
        <v>0</v>
      </c>
      <c r="BG306" s="194">
        <f>IF(N306="zákl. přenesená",J306,0)</f>
        <v>0</v>
      </c>
      <c r="BH306" s="194">
        <f>IF(N306="sníž. přenesená",J306,0)</f>
        <v>0</v>
      </c>
      <c r="BI306" s="194">
        <f>IF(N306="nulová",J306,0)</f>
        <v>0</v>
      </c>
      <c r="BJ306" s="19" t="s">
        <v>79</v>
      </c>
      <c r="BK306" s="194">
        <f>ROUND(I306*H306,2)</f>
        <v>0</v>
      </c>
      <c r="BL306" s="19" t="s">
        <v>136</v>
      </c>
      <c r="BM306" s="193" t="s">
        <v>1401</v>
      </c>
    </row>
    <row r="307" spans="1:65" s="13" customFormat="1" ht="11.25">
      <c r="B307" s="200"/>
      <c r="C307" s="201"/>
      <c r="D307" s="202" t="s">
        <v>140</v>
      </c>
      <c r="E307" s="203" t="s">
        <v>19</v>
      </c>
      <c r="F307" s="204" t="s">
        <v>1402</v>
      </c>
      <c r="G307" s="201"/>
      <c r="H307" s="203" t="s">
        <v>19</v>
      </c>
      <c r="I307" s="205"/>
      <c r="J307" s="201"/>
      <c r="K307" s="201"/>
      <c r="L307" s="206"/>
      <c r="M307" s="207"/>
      <c r="N307" s="208"/>
      <c r="O307" s="208"/>
      <c r="P307" s="208"/>
      <c r="Q307" s="208"/>
      <c r="R307" s="208"/>
      <c r="S307" s="208"/>
      <c r="T307" s="209"/>
      <c r="AT307" s="210" t="s">
        <v>140</v>
      </c>
      <c r="AU307" s="210" t="s">
        <v>81</v>
      </c>
      <c r="AV307" s="13" t="s">
        <v>79</v>
      </c>
      <c r="AW307" s="13" t="s">
        <v>34</v>
      </c>
      <c r="AX307" s="13" t="s">
        <v>72</v>
      </c>
      <c r="AY307" s="210" t="s">
        <v>130</v>
      </c>
    </row>
    <row r="308" spans="1:65" s="14" customFormat="1" ht="11.25">
      <c r="B308" s="211"/>
      <c r="C308" s="212"/>
      <c r="D308" s="202" t="s">
        <v>140</v>
      </c>
      <c r="E308" s="213" t="s">
        <v>19</v>
      </c>
      <c r="F308" s="214" t="s">
        <v>8</v>
      </c>
      <c r="G308" s="212"/>
      <c r="H308" s="215">
        <v>15</v>
      </c>
      <c r="I308" s="216"/>
      <c r="J308" s="212"/>
      <c r="K308" s="212"/>
      <c r="L308" s="217"/>
      <c r="M308" s="218"/>
      <c r="N308" s="219"/>
      <c r="O308" s="219"/>
      <c r="P308" s="219"/>
      <c r="Q308" s="219"/>
      <c r="R308" s="219"/>
      <c r="S308" s="219"/>
      <c r="T308" s="220"/>
      <c r="AT308" s="221" t="s">
        <v>140</v>
      </c>
      <c r="AU308" s="221" t="s">
        <v>81</v>
      </c>
      <c r="AV308" s="14" t="s">
        <v>81</v>
      </c>
      <c r="AW308" s="14" t="s">
        <v>34</v>
      </c>
      <c r="AX308" s="14" t="s">
        <v>72</v>
      </c>
      <c r="AY308" s="221" t="s">
        <v>130</v>
      </c>
    </row>
    <row r="309" spans="1:65" s="15" customFormat="1" ht="11.25">
      <c r="B309" s="222"/>
      <c r="C309" s="223"/>
      <c r="D309" s="202" t="s">
        <v>140</v>
      </c>
      <c r="E309" s="224" t="s">
        <v>19</v>
      </c>
      <c r="F309" s="225" t="s">
        <v>144</v>
      </c>
      <c r="G309" s="223"/>
      <c r="H309" s="226">
        <v>15</v>
      </c>
      <c r="I309" s="227"/>
      <c r="J309" s="223"/>
      <c r="K309" s="223"/>
      <c r="L309" s="228"/>
      <c r="M309" s="229"/>
      <c r="N309" s="230"/>
      <c r="O309" s="230"/>
      <c r="P309" s="230"/>
      <c r="Q309" s="230"/>
      <c r="R309" s="230"/>
      <c r="S309" s="230"/>
      <c r="T309" s="231"/>
      <c r="AT309" s="232" t="s">
        <v>140</v>
      </c>
      <c r="AU309" s="232" t="s">
        <v>81</v>
      </c>
      <c r="AV309" s="15" t="s">
        <v>136</v>
      </c>
      <c r="AW309" s="15" t="s">
        <v>34</v>
      </c>
      <c r="AX309" s="15" t="s">
        <v>79</v>
      </c>
      <c r="AY309" s="232" t="s">
        <v>130</v>
      </c>
    </row>
    <row r="310" spans="1:65" s="2" customFormat="1" ht="16.5" customHeight="1">
      <c r="A310" s="36"/>
      <c r="B310" s="37"/>
      <c r="C310" s="181" t="s">
        <v>407</v>
      </c>
      <c r="D310" s="181" t="s">
        <v>132</v>
      </c>
      <c r="E310" s="182" t="s">
        <v>1403</v>
      </c>
      <c r="F310" s="183" t="s">
        <v>1404</v>
      </c>
      <c r="G310" s="184" t="s">
        <v>540</v>
      </c>
      <c r="H310" s="185">
        <v>8</v>
      </c>
      <c r="I310" s="186"/>
      <c r="J310" s="187">
        <f>ROUND(I310*H310,2)</f>
        <v>0</v>
      </c>
      <c r="K310" s="188"/>
      <c r="L310" s="41"/>
      <c r="M310" s="189" t="s">
        <v>19</v>
      </c>
      <c r="N310" s="190" t="s">
        <v>43</v>
      </c>
      <c r="O310" s="66"/>
      <c r="P310" s="191">
        <f>O310*H310</f>
        <v>0</v>
      </c>
      <c r="Q310" s="191">
        <v>1.0189999999999999E-2</v>
      </c>
      <c r="R310" s="191">
        <f>Q310*H310</f>
        <v>8.1519999999999995E-2</v>
      </c>
      <c r="S310" s="191">
        <v>0</v>
      </c>
      <c r="T310" s="192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93" t="s">
        <v>136</v>
      </c>
      <c r="AT310" s="193" t="s">
        <v>132</v>
      </c>
      <c r="AU310" s="193" t="s">
        <v>81</v>
      </c>
      <c r="AY310" s="19" t="s">
        <v>130</v>
      </c>
      <c r="BE310" s="194">
        <f>IF(N310="základní",J310,0)</f>
        <v>0</v>
      </c>
      <c r="BF310" s="194">
        <f>IF(N310="snížená",J310,0)</f>
        <v>0</v>
      </c>
      <c r="BG310" s="194">
        <f>IF(N310="zákl. přenesená",J310,0)</f>
        <v>0</v>
      </c>
      <c r="BH310" s="194">
        <f>IF(N310="sníž. přenesená",J310,0)</f>
        <v>0</v>
      </c>
      <c r="BI310" s="194">
        <f>IF(N310="nulová",J310,0)</f>
        <v>0</v>
      </c>
      <c r="BJ310" s="19" t="s">
        <v>79</v>
      </c>
      <c r="BK310" s="194">
        <f>ROUND(I310*H310,2)</f>
        <v>0</v>
      </c>
      <c r="BL310" s="19" t="s">
        <v>136</v>
      </c>
      <c r="BM310" s="193" t="s">
        <v>1405</v>
      </c>
    </row>
    <row r="311" spans="1:65" s="2" customFormat="1" ht="11.25">
      <c r="A311" s="36"/>
      <c r="B311" s="37"/>
      <c r="C311" s="38"/>
      <c r="D311" s="195" t="s">
        <v>138</v>
      </c>
      <c r="E311" s="38"/>
      <c r="F311" s="196" t="s">
        <v>1406</v>
      </c>
      <c r="G311" s="38"/>
      <c r="H311" s="38"/>
      <c r="I311" s="197"/>
      <c r="J311" s="38"/>
      <c r="K311" s="38"/>
      <c r="L311" s="41"/>
      <c r="M311" s="198"/>
      <c r="N311" s="199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9" t="s">
        <v>138</v>
      </c>
      <c r="AU311" s="19" t="s">
        <v>81</v>
      </c>
    </row>
    <row r="312" spans="1:65" s="13" customFormat="1" ht="11.25">
      <c r="B312" s="200"/>
      <c r="C312" s="201"/>
      <c r="D312" s="202" t="s">
        <v>140</v>
      </c>
      <c r="E312" s="203" t="s">
        <v>19</v>
      </c>
      <c r="F312" s="204" t="s">
        <v>1294</v>
      </c>
      <c r="G312" s="201"/>
      <c r="H312" s="203" t="s">
        <v>19</v>
      </c>
      <c r="I312" s="205"/>
      <c r="J312" s="201"/>
      <c r="K312" s="201"/>
      <c r="L312" s="206"/>
      <c r="M312" s="207"/>
      <c r="N312" s="208"/>
      <c r="O312" s="208"/>
      <c r="P312" s="208"/>
      <c r="Q312" s="208"/>
      <c r="R312" s="208"/>
      <c r="S312" s="208"/>
      <c r="T312" s="209"/>
      <c r="AT312" s="210" t="s">
        <v>140</v>
      </c>
      <c r="AU312" s="210" t="s">
        <v>81</v>
      </c>
      <c r="AV312" s="13" t="s">
        <v>79</v>
      </c>
      <c r="AW312" s="13" t="s">
        <v>34</v>
      </c>
      <c r="AX312" s="13" t="s">
        <v>72</v>
      </c>
      <c r="AY312" s="210" t="s">
        <v>130</v>
      </c>
    </row>
    <row r="313" spans="1:65" s="13" customFormat="1" ht="11.25">
      <c r="B313" s="200"/>
      <c r="C313" s="201"/>
      <c r="D313" s="202" t="s">
        <v>140</v>
      </c>
      <c r="E313" s="203" t="s">
        <v>19</v>
      </c>
      <c r="F313" s="204" t="s">
        <v>1407</v>
      </c>
      <c r="G313" s="201"/>
      <c r="H313" s="203" t="s">
        <v>19</v>
      </c>
      <c r="I313" s="205"/>
      <c r="J313" s="201"/>
      <c r="K313" s="201"/>
      <c r="L313" s="206"/>
      <c r="M313" s="207"/>
      <c r="N313" s="208"/>
      <c r="O313" s="208"/>
      <c r="P313" s="208"/>
      <c r="Q313" s="208"/>
      <c r="R313" s="208"/>
      <c r="S313" s="208"/>
      <c r="T313" s="209"/>
      <c r="AT313" s="210" t="s">
        <v>140</v>
      </c>
      <c r="AU313" s="210" t="s">
        <v>81</v>
      </c>
      <c r="AV313" s="13" t="s">
        <v>79</v>
      </c>
      <c r="AW313" s="13" t="s">
        <v>34</v>
      </c>
      <c r="AX313" s="13" t="s">
        <v>72</v>
      </c>
      <c r="AY313" s="210" t="s">
        <v>130</v>
      </c>
    </row>
    <row r="314" spans="1:65" s="14" customFormat="1" ht="11.25">
      <c r="B314" s="211"/>
      <c r="C314" s="212"/>
      <c r="D314" s="202" t="s">
        <v>140</v>
      </c>
      <c r="E314" s="213" t="s">
        <v>19</v>
      </c>
      <c r="F314" s="214" t="s">
        <v>1408</v>
      </c>
      <c r="G314" s="212"/>
      <c r="H314" s="215">
        <v>5</v>
      </c>
      <c r="I314" s="216"/>
      <c r="J314" s="212"/>
      <c r="K314" s="212"/>
      <c r="L314" s="217"/>
      <c r="M314" s="218"/>
      <c r="N314" s="219"/>
      <c r="O314" s="219"/>
      <c r="P314" s="219"/>
      <c r="Q314" s="219"/>
      <c r="R314" s="219"/>
      <c r="S314" s="219"/>
      <c r="T314" s="220"/>
      <c r="AT314" s="221" t="s">
        <v>140</v>
      </c>
      <c r="AU314" s="221" t="s">
        <v>81</v>
      </c>
      <c r="AV314" s="14" t="s">
        <v>81</v>
      </c>
      <c r="AW314" s="14" t="s">
        <v>34</v>
      </c>
      <c r="AX314" s="14" t="s">
        <v>72</v>
      </c>
      <c r="AY314" s="221" t="s">
        <v>130</v>
      </c>
    </row>
    <row r="315" spans="1:65" s="14" customFormat="1" ht="11.25">
      <c r="B315" s="211"/>
      <c r="C315" s="212"/>
      <c r="D315" s="202" t="s">
        <v>140</v>
      </c>
      <c r="E315" s="213" t="s">
        <v>19</v>
      </c>
      <c r="F315" s="214" t="s">
        <v>1409</v>
      </c>
      <c r="G315" s="212"/>
      <c r="H315" s="215">
        <v>1</v>
      </c>
      <c r="I315" s="216"/>
      <c r="J315" s="212"/>
      <c r="K315" s="212"/>
      <c r="L315" s="217"/>
      <c r="M315" s="218"/>
      <c r="N315" s="219"/>
      <c r="O315" s="219"/>
      <c r="P315" s="219"/>
      <c r="Q315" s="219"/>
      <c r="R315" s="219"/>
      <c r="S315" s="219"/>
      <c r="T315" s="220"/>
      <c r="AT315" s="221" t="s">
        <v>140</v>
      </c>
      <c r="AU315" s="221" t="s">
        <v>81</v>
      </c>
      <c r="AV315" s="14" t="s">
        <v>81</v>
      </c>
      <c r="AW315" s="14" t="s">
        <v>34</v>
      </c>
      <c r="AX315" s="14" t="s">
        <v>72</v>
      </c>
      <c r="AY315" s="221" t="s">
        <v>130</v>
      </c>
    </row>
    <row r="316" spans="1:65" s="14" customFormat="1" ht="11.25">
      <c r="B316" s="211"/>
      <c r="C316" s="212"/>
      <c r="D316" s="202" t="s">
        <v>140</v>
      </c>
      <c r="E316" s="213" t="s">
        <v>19</v>
      </c>
      <c r="F316" s="214" t="s">
        <v>1410</v>
      </c>
      <c r="G316" s="212"/>
      <c r="H316" s="215">
        <v>2</v>
      </c>
      <c r="I316" s="216"/>
      <c r="J316" s="212"/>
      <c r="K316" s="212"/>
      <c r="L316" s="217"/>
      <c r="M316" s="218"/>
      <c r="N316" s="219"/>
      <c r="O316" s="219"/>
      <c r="P316" s="219"/>
      <c r="Q316" s="219"/>
      <c r="R316" s="219"/>
      <c r="S316" s="219"/>
      <c r="T316" s="220"/>
      <c r="AT316" s="221" t="s">
        <v>140</v>
      </c>
      <c r="AU316" s="221" t="s">
        <v>81</v>
      </c>
      <c r="AV316" s="14" t="s">
        <v>81</v>
      </c>
      <c r="AW316" s="14" t="s">
        <v>34</v>
      </c>
      <c r="AX316" s="14" t="s">
        <v>72</v>
      </c>
      <c r="AY316" s="221" t="s">
        <v>130</v>
      </c>
    </row>
    <row r="317" spans="1:65" s="15" customFormat="1" ht="11.25">
      <c r="B317" s="222"/>
      <c r="C317" s="223"/>
      <c r="D317" s="202" t="s">
        <v>140</v>
      </c>
      <c r="E317" s="224" t="s">
        <v>19</v>
      </c>
      <c r="F317" s="225" t="s">
        <v>144</v>
      </c>
      <c r="G317" s="223"/>
      <c r="H317" s="226">
        <v>8</v>
      </c>
      <c r="I317" s="227"/>
      <c r="J317" s="223"/>
      <c r="K317" s="223"/>
      <c r="L317" s="228"/>
      <c r="M317" s="229"/>
      <c r="N317" s="230"/>
      <c r="O317" s="230"/>
      <c r="P317" s="230"/>
      <c r="Q317" s="230"/>
      <c r="R317" s="230"/>
      <c r="S317" s="230"/>
      <c r="T317" s="231"/>
      <c r="AT317" s="232" t="s">
        <v>140</v>
      </c>
      <c r="AU317" s="232" t="s">
        <v>81</v>
      </c>
      <c r="AV317" s="15" t="s">
        <v>136</v>
      </c>
      <c r="AW317" s="15" t="s">
        <v>34</v>
      </c>
      <c r="AX317" s="15" t="s">
        <v>79</v>
      </c>
      <c r="AY317" s="232" t="s">
        <v>130</v>
      </c>
    </row>
    <row r="318" spans="1:65" s="2" customFormat="1" ht="16.5" customHeight="1">
      <c r="A318" s="36"/>
      <c r="B318" s="37"/>
      <c r="C318" s="244" t="s">
        <v>417</v>
      </c>
      <c r="D318" s="244" t="s">
        <v>322</v>
      </c>
      <c r="E318" s="245" t="s">
        <v>1411</v>
      </c>
      <c r="F318" s="246" t="s">
        <v>1412</v>
      </c>
      <c r="G318" s="247" t="s">
        <v>540</v>
      </c>
      <c r="H318" s="248">
        <v>5</v>
      </c>
      <c r="I318" s="249"/>
      <c r="J318" s="250">
        <f>ROUND(I318*H318,2)</f>
        <v>0</v>
      </c>
      <c r="K318" s="251"/>
      <c r="L318" s="252"/>
      <c r="M318" s="253" t="s">
        <v>19</v>
      </c>
      <c r="N318" s="254" t="s">
        <v>43</v>
      </c>
      <c r="O318" s="66"/>
      <c r="P318" s="191">
        <f>O318*H318</f>
        <v>0</v>
      </c>
      <c r="Q318" s="191">
        <v>1.054</v>
      </c>
      <c r="R318" s="191">
        <f>Q318*H318</f>
        <v>5.2700000000000005</v>
      </c>
      <c r="S318" s="191">
        <v>0</v>
      </c>
      <c r="T318" s="192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93" t="s">
        <v>200</v>
      </c>
      <c r="AT318" s="193" t="s">
        <v>322</v>
      </c>
      <c r="AU318" s="193" t="s">
        <v>81</v>
      </c>
      <c r="AY318" s="19" t="s">
        <v>130</v>
      </c>
      <c r="BE318" s="194">
        <f>IF(N318="základní",J318,0)</f>
        <v>0</v>
      </c>
      <c r="BF318" s="194">
        <f>IF(N318="snížená",J318,0)</f>
        <v>0</v>
      </c>
      <c r="BG318" s="194">
        <f>IF(N318="zákl. přenesená",J318,0)</f>
        <v>0</v>
      </c>
      <c r="BH318" s="194">
        <f>IF(N318="sníž. přenesená",J318,0)</f>
        <v>0</v>
      </c>
      <c r="BI318" s="194">
        <f>IF(N318="nulová",J318,0)</f>
        <v>0</v>
      </c>
      <c r="BJ318" s="19" t="s">
        <v>79</v>
      </c>
      <c r="BK318" s="194">
        <f>ROUND(I318*H318,2)</f>
        <v>0</v>
      </c>
      <c r="BL318" s="19" t="s">
        <v>136</v>
      </c>
      <c r="BM318" s="193" t="s">
        <v>1413</v>
      </c>
    </row>
    <row r="319" spans="1:65" s="13" customFormat="1" ht="11.25">
      <c r="B319" s="200"/>
      <c r="C319" s="201"/>
      <c r="D319" s="202" t="s">
        <v>140</v>
      </c>
      <c r="E319" s="203" t="s">
        <v>19</v>
      </c>
      <c r="F319" s="204" t="s">
        <v>1414</v>
      </c>
      <c r="G319" s="201"/>
      <c r="H319" s="203" t="s">
        <v>19</v>
      </c>
      <c r="I319" s="205"/>
      <c r="J319" s="201"/>
      <c r="K319" s="201"/>
      <c r="L319" s="206"/>
      <c r="M319" s="207"/>
      <c r="N319" s="208"/>
      <c r="O319" s="208"/>
      <c r="P319" s="208"/>
      <c r="Q319" s="208"/>
      <c r="R319" s="208"/>
      <c r="S319" s="208"/>
      <c r="T319" s="209"/>
      <c r="AT319" s="210" t="s">
        <v>140</v>
      </c>
      <c r="AU319" s="210" t="s">
        <v>81</v>
      </c>
      <c r="AV319" s="13" t="s">
        <v>79</v>
      </c>
      <c r="AW319" s="13" t="s">
        <v>34</v>
      </c>
      <c r="AX319" s="13" t="s">
        <v>72</v>
      </c>
      <c r="AY319" s="210" t="s">
        <v>130</v>
      </c>
    </row>
    <row r="320" spans="1:65" s="14" customFormat="1" ht="11.25">
      <c r="B320" s="211"/>
      <c r="C320" s="212"/>
      <c r="D320" s="202" t="s">
        <v>140</v>
      </c>
      <c r="E320" s="213" t="s">
        <v>19</v>
      </c>
      <c r="F320" s="214" t="s">
        <v>168</v>
      </c>
      <c r="G320" s="212"/>
      <c r="H320" s="215">
        <v>5</v>
      </c>
      <c r="I320" s="216"/>
      <c r="J320" s="212"/>
      <c r="K320" s="212"/>
      <c r="L320" s="217"/>
      <c r="M320" s="218"/>
      <c r="N320" s="219"/>
      <c r="O320" s="219"/>
      <c r="P320" s="219"/>
      <c r="Q320" s="219"/>
      <c r="R320" s="219"/>
      <c r="S320" s="219"/>
      <c r="T320" s="220"/>
      <c r="AT320" s="221" t="s">
        <v>140</v>
      </c>
      <c r="AU320" s="221" t="s">
        <v>81</v>
      </c>
      <c r="AV320" s="14" t="s">
        <v>81</v>
      </c>
      <c r="AW320" s="14" t="s">
        <v>34</v>
      </c>
      <c r="AX320" s="14" t="s">
        <v>72</v>
      </c>
      <c r="AY320" s="221" t="s">
        <v>130</v>
      </c>
    </row>
    <row r="321" spans="1:65" s="15" customFormat="1" ht="11.25">
      <c r="B321" s="222"/>
      <c r="C321" s="223"/>
      <c r="D321" s="202" t="s">
        <v>140</v>
      </c>
      <c r="E321" s="224" t="s">
        <v>19</v>
      </c>
      <c r="F321" s="225" t="s">
        <v>144</v>
      </c>
      <c r="G321" s="223"/>
      <c r="H321" s="226">
        <v>5</v>
      </c>
      <c r="I321" s="227"/>
      <c r="J321" s="223"/>
      <c r="K321" s="223"/>
      <c r="L321" s="228"/>
      <c r="M321" s="229"/>
      <c r="N321" s="230"/>
      <c r="O321" s="230"/>
      <c r="P321" s="230"/>
      <c r="Q321" s="230"/>
      <c r="R321" s="230"/>
      <c r="S321" s="230"/>
      <c r="T321" s="231"/>
      <c r="AT321" s="232" t="s">
        <v>140</v>
      </c>
      <c r="AU321" s="232" t="s">
        <v>81</v>
      </c>
      <c r="AV321" s="15" t="s">
        <v>136</v>
      </c>
      <c r="AW321" s="15" t="s">
        <v>34</v>
      </c>
      <c r="AX321" s="15" t="s">
        <v>79</v>
      </c>
      <c r="AY321" s="232" t="s">
        <v>130</v>
      </c>
    </row>
    <row r="322" spans="1:65" s="2" customFormat="1" ht="16.5" customHeight="1">
      <c r="A322" s="36"/>
      <c r="B322" s="37"/>
      <c r="C322" s="244" t="s">
        <v>423</v>
      </c>
      <c r="D322" s="244" t="s">
        <v>322</v>
      </c>
      <c r="E322" s="245" t="s">
        <v>1415</v>
      </c>
      <c r="F322" s="246" t="s">
        <v>1416</v>
      </c>
      <c r="G322" s="247" t="s">
        <v>540</v>
      </c>
      <c r="H322" s="248">
        <v>1</v>
      </c>
      <c r="I322" s="249"/>
      <c r="J322" s="250">
        <f>ROUND(I322*H322,2)</f>
        <v>0</v>
      </c>
      <c r="K322" s="251"/>
      <c r="L322" s="252"/>
      <c r="M322" s="253" t="s">
        <v>19</v>
      </c>
      <c r="N322" s="254" t="s">
        <v>43</v>
      </c>
      <c r="O322" s="66"/>
      <c r="P322" s="191">
        <f>O322*H322</f>
        <v>0</v>
      </c>
      <c r="Q322" s="191">
        <v>0.52600000000000002</v>
      </c>
      <c r="R322" s="191">
        <f>Q322*H322</f>
        <v>0.52600000000000002</v>
      </c>
      <c r="S322" s="191">
        <v>0</v>
      </c>
      <c r="T322" s="192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93" t="s">
        <v>200</v>
      </c>
      <c r="AT322" s="193" t="s">
        <v>322</v>
      </c>
      <c r="AU322" s="193" t="s">
        <v>81</v>
      </c>
      <c r="AY322" s="19" t="s">
        <v>130</v>
      </c>
      <c r="BE322" s="194">
        <f>IF(N322="základní",J322,0)</f>
        <v>0</v>
      </c>
      <c r="BF322" s="194">
        <f>IF(N322="snížená",J322,0)</f>
        <v>0</v>
      </c>
      <c r="BG322" s="194">
        <f>IF(N322="zákl. přenesená",J322,0)</f>
        <v>0</v>
      </c>
      <c r="BH322" s="194">
        <f>IF(N322="sníž. přenesená",J322,0)</f>
        <v>0</v>
      </c>
      <c r="BI322" s="194">
        <f>IF(N322="nulová",J322,0)</f>
        <v>0</v>
      </c>
      <c r="BJ322" s="19" t="s">
        <v>79</v>
      </c>
      <c r="BK322" s="194">
        <f>ROUND(I322*H322,2)</f>
        <v>0</v>
      </c>
      <c r="BL322" s="19" t="s">
        <v>136</v>
      </c>
      <c r="BM322" s="193" t="s">
        <v>1417</v>
      </c>
    </row>
    <row r="323" spans="1:65" s="13" customFormat="1" ht="11.25">
      <c r="B323" s="200"/>
      <c r="C323" s="201"/>
      <c r="D323" s="202" t="s">
        <v>140</v>
      </c>
      <c r="E323" s="203" t="s">
        <v>19</v>
      </c>
      <c r="F323" s="204" t="s">
        <v>1414</v>
      </c>
      <c r="G323" s="201"/>
      <c r="H323" s="203" t="s">
        <v>19</v>
      </c>
      <c r="I323" s="205"/>
      <c r="J323" s="201"/>
      <c r="K323" s="201"/>
      <c r="L323" s="206"/>
      <c r="M323" s="207"/>
      <c r="N323" s="208"/>
      <c r="O323" s="208"/>
      <c r="P323" s="208"/>
      <c r="Q323" s="208"/>
      <c r="R323" s="208"/>
      <c r="S323" s="208"/>
      <c r="T323" s="209"/>
      <c r="AT323" s="210" t="s">
        <v>140</v>
      </c>
      <c r="AU323" s="210" t="s">
        <v>81</v>
      </c>
      <c r="AV323" s="13" t="s">
        <v>79</v>
      </c>
      <c r="AW323" s="13" t="s">
        <v>34</v>
      </c>
      <c r="AX323" s="13" t="s">
        <v>72</v>
      </c>
      <c r="AY323" s="210" t="s">
        <v>130</v>
      </c>
    </row>
    <row r="324" spans="1:65" s="14" customFormat="1" ht="11.25">
      <c r="B324" s="211"/>
      <c r="C324" s="212"/>
      <c r="D324" s="202" t="s">
        <v>140</v>
      </c>
      <c r="E324" s="213" t="s">
        <v>19</v>
      </c>
      <c r="F324" s="214" t="s">
        <v>79</v>
      </c>
      <c r="G324" s="212"/>
      <c r="H324" s="215">
        <v>1</v>
      </c>
      <c r="I324" s="216"/>
      <c r="J324" s="212"/>
      <c r="K324" s="212"/>
      <c r="L324" s="217"/>
      <c r="M324" s="218"/>
      <c r="N324" s="219"/>
      <c r="O324" s="219"/>
      <c r="P324" s="219"/>
      <c r="Q324" s="219"/>
      <c r="R324" s="219"/>
      <c r="S324" s="219"/>
      <c r="T324" s="220"/>
      <c r="AT324" s="221" t="s">
        <v>140</v>
      </c>
      <c r="AU324" s="221" t="s">
        <v>81</v>
      </c>
      <c r="AV324" s="14" t="s">
        <v>81</v>
      </c>
      <c r="AW324" s="14" t="s">
        <v>34</v>
      </c>
      <c r="AX324" s="14" t="s">
        <v>72</v>
      </c>
      <c r="AY324" s="221" t="s">
        <v>130</v>
      </c>
    </row>
    <row r="325" spans="1:65" s="15" customFormat="1" ht="11.25">
      <c r="B325" s="222"/>
      <c r="C325" s="223"/>
      <c r="D325" s="202" t="s">
        <v>140</v>
      </c>
      <c r="E325" s="224" t="s">
        <v>19</v>
      </c>
      <c r="F325" s="225" t="s">
        <v>144</v>
      </c>
      <c r="G325" s="223"/>
      <c r="H325" s="226">
        <v>1</v>
      </c>
      <c r="I325" s="227"/>
      <c r="J325" s="223"/>
      <c r="K325" s="223"/>
      <c r="L325" s="228"/>
      <c r="M325" s="229"/>
      <c r="N325" s="230"/>
      <c r="O325" s="230"/>
      <c r="P325" s="230"/>
      <c r="Q325" s="230"/>
      <c r="R325" s="230"/>
      <c r="S325" s="230"/>
      <c r="T325" s="231"/>
      <c r="AT325" s="232" t="s">
        <v>140</v>
      </c>
      <c r="AU325" s="232" t="s">
        <v>81</v>
      </c>
      <c r="AV325" s="15" t="s">
        <v>136</v>
      </c>
      <c r="AW325" s="15" t="s">
        <v>34</v>
      </c>
      <c r="AX325" s="15" t="s">
        <v>79</v>
      </c>
      <c r="AY325" s="232" t="s">
        <v>130</v>
      </c>
    </row>
    <row r="326" spans="1:65" s="2" customFormat="1" ht="16.5" customHeight="1">
      <c r="A326" s="36"/>
      <c r="B326" s="37"/>
      <c r="C326" s="244" t="s">
        <v>430</v>
      </c>
      <c r="D326" s="244" t="s">
        <v>322</v>
      </c>
      <c r="E326" s="245" t="s">
        <v>1418</v>
      </c>
      <c r="F326" s="246" t="s">
        <v>1419</v>
      </c>
      <c r="G326" s="247" t="s">
        <v>540</v>
      </c>
      <c r="H326" s="248">
        <v>2</v>
      </c>
      <c r="I326" s="249"/>
      <c r="J326" s="250">
        <f>ROUND(I326*H326,2)</f>
        <v>0</v>
      </c>
      <c r="K326" s="251"/>
      <c r="L326" s="252"/>
      <c r="M326" s="253" t="s">
        <v>19</v>
      </c>
      <c r="N326" s="254" t="s">
        <v>43</v>
      </c>
      <c r="O326" s="66"/>
      <c r="P326" s="191">
        <f>O326*H326</f>
        <v>0</v>
      </c>
      <c r="Q326" s="191">
        <v>0.26200000000000001</v>
      </c>
      <c r="R326" s="191">
        <f>Q326*H326</f>
        <v>0.52400000000000002</v>
      </c>
      <c r="S326" s="191">
        <v>0</v>
      </c>
      <c r="T326" s="192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93" t="s">
        <v>200</v>
      </c>
      <c r="AT326" s="193" t="s">
        <v>322</v>
      </c>
      <c r="AU326" s="193" t="s">
        <v>81</v>
      </c>
      <c r="AY326" s="19" t="s">
        <v>130</v>
      </c>
      <c r="BE326" s="194">
        <f>IF(N326="základní",J326,0)</f>
        <v>0</v>
      </c>
      <c r="BF326" s="194">
        <f>IF(N326="snížená",J326,0)</f>
        <v>0</v>
      </c>
      <c r="BG326" s="194">
        <f>IF(N326="zákl. přenesená",J326,0)</f>
        <v>0</v>
      </c>
      <c r="BH326" s="194">
        <f>IF(N326="sníž. přenesená",J326,0)</f>
        <v>0</v>
      </c>
      <c r="BI326" s="194">
        <f>IF(N326="nulová",J326,0)</f>
        <v>0</v>
      </c>
      <c r="BJ326" s="19" t="s">
        <v>79</v>
      </c>
      <c r="BK326" s="194">
        <f>ROUND(I326*H326,2)</f>
        <v>0</v>
      </c>
      <c r="BL326" s="19" t="s">
        <v>136</v>
      </c>
      <c r="BM326" s="193" t="s">
        <v>1420</v>
      </c>
    </row>
    <row r="327" spans="1:65" s="13" customFormat="1" ht="11.25">
      <c r="B327" s="200"/>
      <c r="C327" s="201"/>
      <c r="D327" s="202" t="s">
        <v>140</v>
      </c>
      <c r="E327" s="203" t="s">
        <v>19</v>
      </c>
      <c r="F327" s="204" t="s">
        <v>1414</v>
      </c>
      <c r="G327" s="201"/>
      <c r="H327" s="203" t="s">
        <v>19</v>
      </c>
      <c r="I327" s="205"/>
      <c r="J327" s="201"/>
      <c r="K327" s="201"/>
      <c r="L327" s="206"/>
      <c r="M327" s="207"/>
      <c r="N327" s="208"/>
      <c r="O327" s="208"/>
      <c r="P327" s="208"/>
      <c r="Q327" s="208"/>
      <c r="R327" s="208"/>
      <c r="S327" s="208"/>
      <c r="T327" s="209"/>
      <c r="AT327" s="210" t="s">
        <v>140</v>
      </c>
      <c r="AU327" s="210" t="s">
        <v>81</v>
      </c>
      <c r="AV327" s="13" t="s">
        <v>79</v>
      </c>
      <c r="AW327" s="13" t="s">
        <v>34</v>
      </c>
      <c r="AX327" s="13" t="s">
        <v>72</v>
      </c>
      <c r="AY327" s="210" t="s">
        <v>130</v>
      </c>
    </row>
    <row r="328" spans="1:65" s="14" customFormat="1" ht="11.25">
      <c r="B328" s="211"/>
      <c r="C328" s="212"/>
      <c r="D328" s="202" t="s">
        <v>140</v>
      </c>
      <c r="E328" s="213" t="s">
        <v>19</v>
      </c>
      <c r="F328" s="214" t="s">
        <v>81</v>
      </c>
      <c r="G328" s="212"/>
      <c r="H328" s="215">
        <v>2</v>
      </c>
      <c r="I328" s="216"/>
      <c r="J328" s="212"/>
      <c r="K328" s="212"/>
      <c r="L328" s="217"/>
      <c r="M328" s="218"/>
      <c r="N328" s="219"/>
      <c r="O328" s="219"/>
      <c r="P328" s="219"/>
      <c r="Q328" s="219"/>
      <c r="R328" s="219"/>
      <c r="S328" s="219"/>
      <c r="T328" s="220"/>
      <c r="AT328" s="221" t="s">
        <v>140</v>
      </c>
      <c r="AU328" s="221" t="s">
        <v>81</v>
      </c>
      <c r="AV328" s="14" t="s">
        <v>81</v>
      </c>
      <c r="AW328" s="14" t="s">
        <v>34</v>
      </c>
      <c r="AX328" s="14" t="s">
        <v>72</v>
      </c>
      <c r="AY328" s="221" t="s">
        <v>130</v>
      </c>
    </row>
    <row r="329" spans="1:65" s="15" customFormat="1" ht="11.25">
      <c r="B329" s="222"/>
      <c r="C329" s="223"/>
      <c r="D329" s="202" t="s">
        <v>140</v>
      </c>
      <c r="E329" s="224" t="s">
        <v>19</v>
      </c>
      <c r="F329" s="225" t="s">
        <v>144</v>
      </c>
      <c r="G329" s="223"/>
      <c r="H329" s="226">
        <v>2</v>
      </c>
      <c r="I329" s="227"/>
      <c r="J329" s="223"/>
      <c r="K329" s="223"/>
      <c r="L329" s="228"/>
      <c r="M329" s="229"/>
      <c r="N329" s="230"/>
      <c r="O329" s="230"/>
      <c r="P329" s="230"/>
      <c r="Q329" s="230"/>
      <c r="R329" s="230"/>
      <c r="S329" s="230"/>
      <c r="T329" s="231"/>
      <c r="AT329" s="232" t="s">
        <v>140</v>
      </c>
      <c r="AU329" s="232" t="s">
        <v>81</v>
      </c>
      <c r="AV329" s="15" t="s">
        <v>136</v>
      </c>
      <c r="AW329" s="15" t="s">
        <v>34</v>
      </c>
      <c r="AX329" s="15" t="s">
        <v>79</v>
      </c>
      <c r="AY329" s="232" t="s">
        <v>130</v>
      </c>
    </row>
    <row r="330" spans="1:65" s="2" customFormat="1" ht="16.5" customHeight="1">
      <c r="A330" s="36"/>
      <c r="B330" s="37"/>
      <c r="C330" s="181" t="s">
        <v>437</v>
      </c>
      <c r="D330" s="181" t="s">
        <v>132</v>
      </c>
      <c r="E330" s="182" t="s">
        <v>1421</v>
      </c>
      <c r="F330" s="183" t="s">
        <v>1422</v>
      </c>
      <c r="G330" s="184" t="s">
        <v>540</v>
      </c>
      <c r="H330" s="185">
        <v>4</v>
      </c>
      <c r="I330" s="186"/>
      <c r="J330" s="187">
        <f>ROUND(I330*H330,2)</f>
        <v>0</v>
      </c>
      <c r="K330" s="188"/>
      <c r="L330" s="41"/>
      <c r="M330" s="189" t="s">
        <v>19</v>
      </c>
      <c r="N330" s="190" t="s">
        <v>43</v>
      </c>
      <c r="O330" s="66"/>
      <c r="P330" s="191">
        <f>O330*H330</f>
        <v>0</v>
      </c>
      <c r="Q330" s="191">
        <v>2.8539999999999999E-2</v>
      </c>
      <c r="R330" s="191">
        <f>Q330*H330</f>
        <v>0.11416</v>
      </c>
      <c r="S330" s="191">
        <v>0</v>
      </c>
      <c r="T330" s="192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93" t="s">
        <v>136</v>
      </c>
      <c r="AT330" s="193" t="s">
        <v>132</v>
      </c>
      <c r="AU330" s="193" t="s">
        <v>81</v>
      </c>
      <c r="AY330" s="19" t="s">
        <v>130</v>
      </c>
      <c r="BE330" s="194">
        <f>IF(N330="základní",J330,0)</f>
        <v>0</v>
      </c>
      <c r="BF330" s="194">
        <f>IF(N330="snížená",J330,0)</f>
        <v>0</v>
      </c>
      <c r="BG330" s="194">
        <f>IF(N330="zákl. přenesená",J330,0)</f>
        <v>0</v>
      </c>
      <c r="BH330" s="194">
        <f>IF(N330="sníž. přenesená",J330,0)</f>
        <v>0</v>
      </c>
      <c r="BI330" s="194">
        <f>IF(N330="nulová",J330,0)</f>
        <v>0</v>
      </c>
      <c r="BJ330" s="19" t="s">
        <v>79</v>
      </c>
      <c r="BK330" s="194">
        <f>ROUND(I330*H330,2)</f>
        <v>0</v>
      </c>
      <c r="BL330" s="19" t="s">
        <v>136</v>
      </c>
      <c r="BM330" s="193" t="s">
        <v>1423</v>
      </c>
    </row>
    <row r="331" spans="1:65" s="2" customFormat="1" ht="11.25">
      <c r="A331" s="36"/>
      <c r="B331" s="37"/>
      <c r="C331" s="38"/>
      <c r="D331" s="195" t="s">
        <v>138</v>
      </c>
      <c r="E331" s="38"/>
      <c r="F331" s="196" t="s">
        <v>1424</v>
      </c>
      <c r="G331" s="38"/>
      <c r="H331" s="38"/>
      <c r="I331" s="197"/>
      <c r="J331" s="38"/>
      <c r="K331" s="38"/>
      <c r="L331" s="41"/>
      <c r="M331" s="198"/>
      <c r="N331" s="199"/>
      <c r="O331" s="66"/>
      <c r="P331" s="66"/>
      <c r="Q331" s="66"/>
      <c r="R331" s="66"/>
      <c r="S331" s="66"/>
      <c r="T331" s="67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9" t="s">
        <v>138</v>
      </c>
      <c r="AU331" s="19" t="s">
        <v>81</v>
      </c>
    </row>
    <row r="332" spans="1:65" s="13" customFormat="1" ht="11.25">
      <c r="B332" s="200"/>
      <c r="C332" s="201"/>
      <c r="D332" s="202" t="s">
        <v>140</v>
      </c>
      <c r="E332" s="203" t="s">
        <v>19</v>
      </c>
      <c r="F332" s="204" t="s">
        <v>1294</v>
      </c>
      <c r="G332" s="201"/>
      <c r="H332" s="203" t="s">
        <v>19</v>
      </c>
      <c r="I332" s="205"/>
      <c r="J332" s="201"/>
      <c r="K332" s="201"/>
      <c r="L332" s="206"/>
      <c r="M332" s="207"/>
      <c r="N332" s="208"/>
      <c r="O332" s="208"/>
      <c r="P332" s="208"/>
      <c r="Q332" s="208"/>
      <c r="R332" s="208"/>
      <c r="S332" s="208"/>
      <c r="T332" s="209"/>
      <c r="AT332" s="210" t="s">
        <v>140</v>
      </c>
      <c r="AU332" s="210" t="s">
        <v>81</v>
      </c>
      <c r="AV332" s="13" t="s">
        <v>79</v>
      </c>
      <c r="AW332" s="13" t="s">
        <v>34</v>
      </c>
      <c r="AX332" s="13" t="s">
        <v>72</v>
      </c>
      <c r="AY332" s="210" t="s">
        <v>130</v>
      </c>
    </row>
    <row r="333" spans="1:65" s="13" customFormat="1" ht="11.25">
      <c r="B333" s="200"/>
      <c r="C333" s="201"/>
      <c r="D333" s="202" t="s">
        <v>140</v>
      </c>
      <c r="E333" s="203" t="s">
        <v>19</v>
      </c>
      <c r="F333" s="204" t="s">
        <v>1425</v>
      </c>
      <c r="G333" s="201"/>
      <c r="H333" s="203" t="s">
        <v>19</v>
      </c>
      <c r="I333" s="205"/>
      <c r="J333" s="201"/>
      <c r="K333" s="201"/>
      <c r="L333" s="206"/>
      <c r="M333" s="207"/>
      <c r="N333" s="208"/>
      <c r="O333" s="208"/>
      <c r="P333" s="208"/>
      <c r="Q333" s="208"/>
      <c r="R333" s="208"/>
      <c r="S333" s="208"/>
      <c r="T333" s="209"/>
      <c r="AT333" s="210" t="s">
        <v>140</v>
      </c>
      <c r="AU333" s="210" t="s">
        <v>81</v>
      </c>
      <c r="AV333" s="13" t="s">
        <v>79</v>
      </c>
      <c r="AW333" s="13" t="s">
        <v>34</v>
      </c>
      <c r="AX333" s="13" t="s">
        <v>72</v>
      </c>
      <c r="AY333" s="210" t="s">
        <v>130</v>
      </c>
    </row>
    <row r="334" spans="1:65" s="14" customFormat="1" ht="11.25">
      <c r="B334" s="211"/>
      <c r="C334" s="212"/>
      <c r="D334" s="202" t="s">
        <v>140</v>
      </c>
      <c r="E334" s="213" t="s">
        <v>19</v>
      </c>
      <c r="F334" s="214" t="s">
        <v>136</v>
      </c>
      <c r="G334" s="212"/>
      <c r="H334" s="215">
        <v>4</v>
      </c>
      <c r="I334" s="216"/>
      <c r="J334" s="212"/>
      <c r="K334" s="212"/>
      <c r="L334" s="217"/>
      <c r="M334" s="218"/>
      <c r="N334" s="219"/>
      <c r="O334" s="219"/>
      <c r="P334" s="219"/>
      <c r="Q334" s="219"/>
      <c r="R334" s="219"/>
      <c r="S334" s="219"/>
      <c r="T334" s="220"/>
      <c r="AT334" s="221" t="s">
        <v>140</v>
      </c>
      <c r="AU334" s="221" t="s">
        <v>81</v>
      </c>
      <c r="AV334" s="14" t="s">
        <v>81</v>
      </c>
      <c r="AW334" s="14" t="s">
        <v>34</v>
      </c>
      <c r="AX334" s="14" t="s">
        <v>72</v>
      </c>
      <c r="AY334" s="221" t="s">
        <v>130</v>
      </c>
    </row>
    <row r="335" spans="1:65" s="15" customFormat="1" ht="11.25">
      <c r="B335" s="222"/>
      <c r="C335" s="223"/>
      <c r="D335" s="202" t="s">
        <v>140</v>
      </c>
      <c r="E335" s="224" t="s">
        <v>19</v>
      </c>
      <c r="F335" s="225" t="s">
        <v>144</v>
      </c>
      <c r="G335" s="223"/>
      <c r="H335" s="226">
        <v>4</v>
      </c>
      <c r="I335" s="227"/>
      <c r="J335" s="223"/>
      <c r="K335" s="223"/>
      <c r="L335" s="228"/>
      <c r="M335" s="229"/>
      <c r="N335" s="230"/>
      <c r="O335" s="230"/>
      <c r="P335" s="230"/>
      <c r="Q335" s="230"/>
      <c r="R335" s="230"/>
      <c r="S335" s="230"/>
      <c r="T335" s="231"/>
      <c r="AT335" s="232" t="s">
        <v>140</v>
      </c>
      <c r="AU335" s="232" t="s">
        <v>81</v>
      </c>
      <c r="AV335" s="15" t="s">
        <v>136</v>
      </c>
      <c r="AW335" s="15" t="s">
        <v>34</v>
      </c>
      <c r="AX335" s="15" t="s">
        <v>79</v>
      </c>
      <c r="AY335" s="232" t="s">
        <v>130</v>
      </c>
    </row>
    <row r="336" spans="1:65" s="2" customFormat="1" ht="16.5" customHeight="1">
      <c r="A336" s="36"/>
      <c r="B336" s="37"/>
      <c r="C336" s="244" t="s">
        <v>354</v>
      </c>
      <c r="D336" s="244" t="s">
        <v>322</v>
      </c>
      <c r="E336" s="245" t="s">
        <v>1426</v>
      </c>
      <c r="F336" s="246" t="s">
        <v>1427</v>
      </c>
      <c r="G336" s="247" t="s">
        <v>540</v>
      </c>
      <c r="H336" s="248">
        <v>4</v>
      </c>
      <c r="I336" s="249"/>
      <c r="J336" s="250">
        <f>ROUND(I336*H336,2)</f>
        <v>0</v>
      </c>
      <c r="K336" s="251"/>
      <c r="L336" s="252"/>
      <c r="M336" s="253" t="s">
        <v>19</v>
      </c>
      <c r="N336" s="254" t="s">
        <v>43</v>
      </c>
      <c r="O336" s="66"/>
      <c r="P336" s="191">
        <f>O336*H336</f>
        <v>0</v>
      </c>
      <c r="Q336" s="191">
        <v>1.29</v>
      </c>
      <c r="R336" s="191">
        <f>Q336*H336</f>
        <v>5.16</v>
      </c>
      <c r="S336" s="191">
        <v>0</v>
      </c>
      <c r="T336" s="192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93" t="s">
        <v>200</v>
      </c>
      <c r="AT336" s="193" t="s">
        <v>322</v>
      </c>
      <c r="AU336" s="193" t="s">
        <v>81</v>
      </c>
      <c r="AY336" s="19" t="s">
        <v>130</v>
      </c>
      <c r="BE336" s="194">
        <f>IF(N336="základní",J336,0)</f>
        <v>0</v>
      </c>
      <c r="BF336" s="194">
        <f>IF(N336="snížená",J336,0)</f>
        <v>0</v>
      </c>
      <c r="BG336" s="194">
        <f>IF(N336="zákl. přenesená",J336,0)</f>
        <v>0</v>
      </c>
      <c r="BH336" s="194">
        <f>IF(N336="sníž. přenesená",J336,0)</f>
        <v>0</v>
      </c>
      <c r="BI336" s="194">
        <f>IF(N336="nulová",J336,0)</f>
        <v>0</v>
      </c>
      <c r="BJ336" s="19" t="s">
        <v>79</v>
      </c>
      <c r="BK336" s="194">
        <f>ROUND(I336*H336,2)</f>
        <v>0</v>
      </c>
      <c r="BL336" s="19" t="s">
        <v>136</v>
      </c>
      <c r="BM336" s="193" t="s">
        <v>1428</v>
      </c>
    </row>
    <row r="337" spans="1:65" s="13" customFormat="1" ht="11.25">
      <c r="B337" s="200"/>
      <c r="C337" s="201"/>
      <c r="D337" s="202" t="s">
        <v>140</v>
      </c>
      <c r="E337" s="203" t="s">
        <v>19</v>
      </c>
      <c r="F337" s="204" t="s">
        <v>1429</v>
      </c>
      <c r="G337" s="201"/>
      <c r="H337" s="203" t="s">
        <v>19</v>
      </c>
      <c r="I337" s="205"/>
      <c r="J337" s="201"/>
      <c r="K337" s="201"/>
      <c r="L337" s="206"/>
      <c r="M337" s="207"/>
      <c r="N337" s="208"/>
      <c r="O337" s="208"/>
      <c r="P337" s="208"/>
      <c r="Q337" s="208"/>
      <c r="R337" s="208"/>
      <c r="S337" s="208"/>
      <c r="T337" s="209"/>
      <c r="AT337" s="210" t="s">
        <v>140</v>
      </c>
      <c r="AU337" s="210" t="s">
        <v>81</v>
      </c>
      <c r="AV337" s="13" t="s">
        <v>79</v>
      </c>
      <c r="AW337" s="13" t="s">
        <v>34</v>
      </c>
      <c r="AX337" s="13" t="s">
        <v>72</v>
      </c>
      <c r="AY337" s="210" t="s">
        <v>130</v>
      </c>
    </row>
    <row r="338" spans="1:65" s="13" customFormat="1" ht="11.25">
      <c r="B338" s="200"/>
      <c r="C338" s="201"/>
      <c r="D338" s="202" t="s">
        <v>140</v>
      </c>
      <c r="E338" s="203" t="s">
        <v>19</v>
      </c>
      <c r="F338" s="204" t="s">
        <v>1430</v>
      </c>
      <c r="G338" s="201"/>
      <c r="H338" s="203" t="s">
        <v>19</v>
      </c>
      <c r="I338" s="205"/>
      <c r="J338" s="201"/>
      <c r="K338" s="201"/>
      <c r="L338" s="206"/>
      <c r="M338" s="207"/>
      <c r="N338" s="208"/>
      <c r="O338" s="208"/>
      <c r="P338" s="208"/>
      <c r="Q338" s="208"/>
      <c r="R338" s="208"/>
      <c r="S338" s="208"/>
      <c r="T338" s="209"/>
      <c r="AT338" s="210" t="s">
        <v>140</v>
      </c>
      <c r="AU338" s="210" t="s">
        <v>81</v>
      </c>
      <c r="AV338" s="13" t="s">
        <v>79</v>
      </c>
      <c r="AW338" s="13" t="s">
        <v>34</v>
      </c>
      <c r="AX338" s="13" t="s">
        <v>72</v>
      </c>
      <c r="AY338" s="210" t="s">
        <v>130</v>
      </c>
    </row>
    <row r="339" spans="1:65" s="14" customFormat="1" ht="11.25">
      <c r="B339" s="211"/>
      <c r="C339" s="212"/>
      <c r="D339" s="202" t="s">
        <v>140</v>
      </c>
      <c r="E339" s="213" t="s">
        <v>19</v>
      </c>
      <c r="F339" s="214" t="s">
        <v>136</v>
      </c>
      <c r="G339" s="212"/>
      <c r="H339" s="215">
        <v>4</v>
      </c>
      <c r="I339" s="216"/>
      <c r="J339" s="212"/>
      <c r="K339" s="212"/>
      <c r="L339" s="217"/>
      <c r="M339" s="218"/>
      <c r="N339" s="219"/>
      <c r="O339" s="219"/>
      <c r="P339" s="219"/>
      <c r="Q339" s="219"/>
      <c r="R339" s="219"/>
      <c r="S339" s="219"/>
      <c r="T339" s="220"/>
      <c r="AT339" s="221" t="s">
        <v>140</v>
      </c>
      <c r="AU339" s="221" t="s">
        <v>81</v>
      </c>
      <c r="AV339" s="14" t="s">
        <v>81</v>
      </c>
      <c r="AW339" s="14" t="s">
        <v>34</v>
      </c>
      <c r="AX339" s="14" t="s">
        <v>72</v>
      </c>
      <c r="AY339" s="221" t="s">
        <v>130</v>
      </c>
    </row>
    <row r="340" spans="1:65" s="15" customFormat="1" ht="11.25">
      <c r="B340" s="222"/>
      <c r="C340" s="223"/>
      <c r="D340" s="202" t="s">
        <v>140</v>
      </c>
      <c r="E340" s="224" t="s">
        <v>19</v>
      </c>
      <c r="F340" s="225" t="s">
        <v>144</v>
      </c>
      <c r="G340" s="223"/>
      <c r="H340" s="226">
        <v>4</v>
      </c>
      <c r="I340" s="227"/>
      <c r="J340" s="223"/>
      <c r="K340" s="223"/>
      <c r="L340" s="228"/>
      <c r="M340" s="229"/>
      <c r="N340" s="230"/>
      <c r="O340" s="230"/>
      <c r="P340" s="230"/>
      <c r="Q340" s="230"/>
      <c r="R340" s="230"/>
      <c r="S340" s="230"/>
      <c r="T340" s="231"/>
      <c r="AT340" s="232" t="s">
        <v>140</v>
      </c>
      <c r="AU340" s="232" t="s">
        <v>81</v>
      </c>
      <c r="AV340" s="15" t="s">
        <v>136</v>
      </c>
      <c r="AW340" s="15" t="s">
        <v>34</v>
      </c>
      <c r="AX340" s="15" t="s">
        <v>79</v>
      </c>
      <c r="AY340" s="232" t="s">
        <v>130</v>
      </c>
    </row>
    <row r="341" spans="1:65" s="2" customFormat="1" ht="16.5" customHeight="1">
      <c r="A341" s="36"/>
      <c r="B341" s="37"/>
      <c r="C341" s="181" t="s">
        <v>454</v>
      </c>
      <c r="D341" s="181" t="s">
        <v>132</v>
      </c>
      <c r="E341" s="182" t="s">
        <v>1431</v>
      </c>
      <c r="F341" s="183" t="s">
        <v>1432</v>
      </c>
      <c r="G341" s="184" t="s">
        <v>540</v>
      </c>
      <c r="H341" s="185">
        <v>2</v>
      </c>
      <c r="I341" s="186"/>
      <c r="J341" s="187">
        <f>ROUND(I341*H341,2)</f>
        <v>0</v>
      </c>
      <c r="K341" s="188"/>
      <c r="L341" s="41"/>
      <c r="M341" s="189" t="s">
        <v>19</v>
      </c>
      <c r="N341" s="190" t="s">
        <v>43</v>
      </c>
      <c r="O341" s="66"/>
      <c r="P341" s="191">
        <f>O341*H341</f>
        <v>0</v>
      </c>
      <c r="Q341" s="191">
        <v>3.9269999999999999E-2</v>
      </c>
      <c r="R341" s="191">
        <f>Q341*H341</f>
        <v>7.8539999999999999E-2</v>
      </c>
      <c r="S341" s="191">
        <v>0</v>
      </c>
      <c r="T341" s="192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93" t="s">
        <v>136</v>
      </c>
      <c r="AT341" s="193" t="s">
        <v>132</v>
      </c>
      <c r="AU341" s="193" t="s">
        <v>81</v>
      </c>
      <c r="AY341" s="19" t="s">
        <v>130</v>
      </c>
      <c r="BE341" s="194">
        <f>IF(N341="základní",J341,0)</f>
        <v>0</v>
      </c>
      <c r="BF341" s="194">
        <f>IF(N341="snížená",J341,0)</f>
        <v>0</v>
      </c>
      <c r="BG341" s="194">
        <f>IF(N341="zákl. přenesená",J341,0)</f>
        <v>0</v>
      </c>
      <c r="BH341" s="194">
        <f>IF(N341="sníž. přenesená",J341,0)</f>
        <v>0</v>
      </c>
      <c r="BI341" s="194">
        <f>IF(N341="nulová",J341,0)</f>
        <v>0</v>
      </c>
      <c r="BJ341" s="19" t="s">
        <v>79</v>
      </c>
      <c r="BK341" s="194">
        <f>ROUND(I341*H341,2)</f>
        <v>0</v>
      </c>
      <c r="BL341" s="19" t="s">
        <v>136</v>
      </c>
      <c r="BM341" s="193" t="s">
        <v>1433</v>
      </c>
    </row>
    <row r="342" spans="1:65" s="2" customFormat="1" ht="11.25">
      <c r="A342" s="36"/>
      <c r="B342" s="37"/>
      <c r="C342" s="38"/>
      <c r="D342" s="195" t="s">
        <v>138</v>
      </c>
      <c r="E342" s="38"/>
      <c r="F342" s="196" t="s">
        <v>1434</v>
      </c>
      <c r="G342" s="38"/>
      <c r="H342" s="38"/>
      <c r="I342" s="197"/>
      <c r="J342" s="38"/>
      <c r="K342" s="38"/>
      <c r="L342" s="41"/>
      <c r="M342" s="198"/>
      <c r="N342" s="199"/>
      <c r="O342" s="66"/>
      <c r="P342" s="66"/>
      <c r="Q342" s="66"/>
      <c r="R342" s="66"/>
      <c r="S342" s="66"/>
      <c r="T342" s="67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9" t="s">
        <v>138</v>
      </c>
      <c r="AU342" s="19" t="s">
        <v>81</v>
      </c>
    </row>
    <row r="343" spans="1:65" s="13" customFormat="1" ht="11.25">
      <c r="B343" s="200"/>
      <c r="C343" s="201"/>
      <c r="D343" s="202" t="s">
        <v>140</v>
      </c>
      <c r="E343" s="203" t="s">
        <v>19</v>
      </c>
      <c r="F343" s="204" t="s">
        <v>1294</v>
      </c>
      <c r="G343" s="201"/>
      <c r="H343" s="203" t="s">
        <v>19</v>
      </c>
      <c r="I343" s="205"/>
      <c r="J343" s="201"/>
      <c r="K343" s="201"/>
      <c r="L343" s="206"/>
      <c r="M343" s="207"/>
      <c r="N343" s="208"/>
      <c r="O343" s="208"/>
      <c r="P343" s="208"/>
      <c r="Q343" s="208"/>
      <c r="R343" s="208"/>
      <c r="S343" s="208"/>
      <c r="T343" s="209"/>
      <c r="AT343" s="210" t="s">
        <v>140</v>
      </c>
      <c r="AU343" s="210" t="s">
        <v>81</v>
      </c>
      <c r="AV343" s="13" t="s">
        <v>79</v>
      </c>
      <c r="AW343" s="13" t="s">
        <v>34</v>
      </c>
      <c r="AX343" s="13" t="s">
        <v>72</v>
      </c>
      <c r="AY343" s="210" t="s">
        <v>130</v>
      </c>
    </row>
    <row r="344" spans="1:65" s="13" customFormat="1" ht="11.25">
      <c r="B344" s="200"/>
      <c r="C344" s="201"/>
      <c r="D344" s="202" t="s">
        <v>140</v>
      </c>
      <c r="E344" s="203" t="s">
        <v>19</v>
      </c>
      <c r="F344" s="204" t="s">
        <v>1435</v>
      </c>
      <c r="G344" s="201"/>
      <c r="H344" s="203" t="s">
        <v>19</v>
      </c>
      <c r="I344" s="205"/>
      <c r="J344" s="201"/>
      <c r="K344" s="201"/>
      <c r="L344" s="206"/>
      <c r="M344" s="207"/>
      <c r="N344" s="208"/>
      <c r="O344" s="208"/>
      <c r="P344" s="208"/>
      <c r="Q344" s="208"/>
      <c r="R344" s="208"/>
      <c r="S344" s="208"/>
      <c r="T344" s="209"/>
      <c r="AT344" s="210" t="s">
        <v>140</v>
      </c>
      <c r="AU344" s="210" t="s">
        <v>81</v>
      </c>
      <c r="AV344" s="13" t="s">
        <v>79</v>
      </c>
      <c r="AW344" s="13" t="s">
        <v>34</v>
      </c>
      <c r="AX344" s="13" t="s">
        <v>72</v>
      </c>
      <c r="AY344" s="210" t="s">
        <v>130</v>
      </c>
    </row>
    <row r="345" spans="1:65" s="14" customFormat="1" ht="11.25">
      <c r="B345" s="211"/>
      <c r="C345" s="212"/>
      <c r="D345" s="202" t="s">
        <v>140</v>
      </c>
      <c r="E345" s="213" t="s">
        <v>19</v>
      </c>
      <c r="F345" s="214" t="s">
        <v>81</v>
      </c>
      <c r="G345" s="212"/>
      <c r="H345" s="215">
        <v>2</v>
      </c>
      <c r="I345" s="216"/>
      <c r="J345" s="212"/>
      <c r="K345" s="212"/>
      <c r="L345" s="217"/>
      <c r="M345" s="218"/>
      <c r="N345" s="219"/>
      <c r="O345" s="219"/>
      <c r="P345" s="219"/>
      <c r="Q345" s="219"/>
      <c r="R345" s="219"/>
      <c r="S345" s="219"/>
      <c r="T345" s="220"/>
      <c r="AT345" s="221" t="s">
        <v>140</v>
      </c>
      <c r="AU345" s="221" t="s">
        <v>81</v>
      </c>
      <c r="AV345" s="14" t="s">
        <v>81</v>
      </c>
      <c r="AW345" s="14" t="s">
        <v>34</v>
      </c>
      <c r="AX345" s="14" t="s">
        <v>72</v>
      </c>
      <c r="AY345" s="221" t="s">
        <v>130</v>
      </c>
    </row>
    <row r="346" spans="1:65" s="15" customFormat="1" ht="11.25">
      <c r="B346" s="222"/>
      <c r="C346" s="223"/>
      <c r="D346" s="202" t="s">
        <v>140</v>
      </c>
      <c r="E346" s="224" t="s">
        <v>19</v>
      </c>
      <c r="F346" s="225" t="s">
        <v>144</v>
      </c>
      <c r="G346" s="223"/>
      <c r="H346" s="226">
        <v>2</v>
      </c>
      <c r="I346" s="227"/>
      <c r="J346" s="223"/>
      <c r="K346" s="223"/>
      <c r="L346" s="228"/>
      <c r="M346" s="229"/>
      <c r="N346" s="230"/>
      <c r="O346" s="230"/>
      <c r="P346" s="230"/>
      <c r="Q346" s="230"/>
      <c r="R346" s="230"/>
      <c r="S346" s="230"/>
      <c r="T346" s="231"/>
      <c r="AT346" s="232" t="s">
        <v>140</v>
      </c>
      <c r="AU346" s="232" t="s">
        <v>81</v>
      </c>
      <c r="AV346" s="15" t="s">
        <v>136</v>
      </c>
      <c r="AW346" s="15" t="s">
        <v>34</v>
      </c>
      <c r="AX346" s="15" t="s">
        <v>79</v>
      </c>
      <c r="AY346" s="232" t="s">
        <v>130</v>
      </c>
    </row>
    <row r="347" spans="1:65" s="2" customFormat="1" ht="16.5" customHeight="1">
      <c r="A347" s="36"/>
      <c r="B347" s="37"/>
      <c r="C347" s="244" t="s">
        <v>733</v>
      </c>
      <c r="D347" s="244" t="s">
        <v>322</v>
      </c>
      <c r="E347" s="245" t="s">
        <v>1436</v>
      </c>
      <c r="F347" s="246" t="s">
        <v>1437</v>
      </c>
      <c r="G347" s="247" t="s">
        <v>540</v>
      </c>
      <c r="H347" s="248">
        <v>2</v>
      </c>
      <c r="I347" s="249"/>
      <c r="J347" s="250">
        <f>ROUND(I347*H347,2)</f>
        <v>0</v>
      </c>
      <c r="K347" s="251"/>
      <c r="L347" s="252"/>
      <c r="M347" s="253" t="s">
        <v>19</v>
      </c>
      <c r="N347" s="254" t="s">
        <v>43</v>
      </c>
      <c r="O347" s="66"/>
      <c r="P347" s="191">
        <f>O347*H347</f>
        <v>0</v>
      </c>
      <c r="Q347" s="191">
        <v>0.218</v>
      </c>
      <c r="R347" s="191">
        <f>Q347*H347</f>
        <v>0.436</v>
      </c>
      <c r="S347" s="191">
        <v>0</v>
      </c>
      <c r="T347" s="192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93" t="s">
        <v>200</v>
      </c>
      <c r="AT347" s="193" t="s">
        <v>322</v>
      </c>
      <c r="AU347" s="193" t="s">
        <v>81</v>
      </c>
      <c r="AY347" s="19" t="s">
        <v>130</v>
      </c>
      <c r="BE347" s="194">
        <f>IF(N347="základní",J347,0)</f>
        <v>0</v>
      </c>
      <c r="BF347" s="194">
        <f>IF(N347="snížená",J347,0)</f>
        <v>0</v>
      </c>
      <c r="BG347" s="194">
        <f>IF(N347="zákl. přenesená",J347,0)</f>
        <v>0</v>
      </c>
      <c r="BH347" s="194">
        <f>IF(N347="sníž. přenesená",J347,0)</f>
        <v>0</v>
      </c>
      <c r="BI347" s="194">
        <f>IF(N347="nulová",J347,0)</f>
        <v>0</v>
      </c>
      <c r="BJ347" s="19" t="s">
        <v>79</v>
      </c>
      <c r="BK347" s="194">
        <f>ROUND(I347*H347,2)</f>
        <v>0</v>
      </c>
      <c r="BL347" s="19" t="s">
        <v>136</v>
      </c>
      <c r="BM347" s="193" t="s">
        <v>1438</v>
      </c>
    </row>
    <row r="348" spans="1:65" s="13" customFormat="1" ht="11.25">
      <c r="B348" s="200"/>
      <c r="C348" s="201"/>
      <c r="D348" s="202" t="s">
        <v>140</v>
      </c>
      <c r="E348" s="203" t="s">
        <v>19</v>
      </c>
      <c r="F348" s="204" t="s">
        <v>1439</v>
      </c>
      <c r="G348" s="201"/>
      <c r="H348" s="203" t="s">
        <v>19</v>
      </c>
      <c r="I348" s="205"/>
      <c r="J348" s="201"/>
      <c r="K348" s="201"/>
      <c r="L348" s="206"/>
      <c r="M348" s="207"/>
      <c r="N348" s="208"/>
      <c r="O348" s="208"/>
      <c r="P348" s="208"/>
      <c r="Q348" s="208"/>
      <c r="R348" s="208"/>
      <c r="S348" s="208"/>
      <c r="T348" s="209"/>
      <c r="AT348" s="210" t="s">
        <v>140</v>
      </c>
      <c r="AU348" s="210" t="s">
        <v>81</v>
      </c>
      <c r="AV348" s="13" t="s">
        <v>79</v>
      </c>
      <c r="AW348" s="13" t="s">
        <v>34</v>
      </c>
      <c r="AX348" s="13" t="s">
        <v>72</v>
      </c>
      <c r="AY348" s="210" t="s">
        <v>130</v>
      </c>
    </row>
    <row r="349" spans="1:65" s="14" customFormat="1" ht="11.25">
      <c r="B349" s="211"/>
      <c r="C349" s="212"/>
      <c r="D349" s="202" t="s">
        <v>140</v>
      </c>
      <c r="E349" s="213" t="s">
        <v>19</v>
      </c>
      <c r="F349" s="214" t="s">
        <v>81</v>
      </c>
      <c r="G349" s="212"/>
      <c r="H349" s="215">
        <v>2</v>
      </c>
      <c r="I349" s="216"/>
      <c r="J349" s="212"/>
      <c r="K349" s="212"/>
      <c r="L349" s="217"/>
      <c r="M349" s="218"/>
      <c r="N349" s="219"/>
      <c r="O349" s="219"/>
      <c r="P349" s="219"/>
      <c r="Q349" s="219"/>
      <c r="R349" s="219"/>
      <c r="S349" s="219"/>
      <c r="T349" s="220"/>
      <c r="AT349" s="221" t="s">
        <v>140</v>
      </c>
      <c r="AU349" s="221" t="s">
        <v>81</v>
      </c>
      <c r="AV349" s="14" t="s">
        <v>81</v>
      </c>
      <c r="AW349" s="14" t="s">
        <v>34</v>
      </c>
      <c r="AX349" s="14" t="s">
        <v>72</v>
      </c>
      <c r="AY349" s="221" t="s">
        <v>130</v>
      </c>
    </row>
    <row r="350" spans="1:65" s="15" customFormat="1" ht="11.25">
      <c r="B350" s="222"/>
      <c r="C350" s="223"/>
      <c r="D350" s="202" t="s">
        <v>140</v>
      </c>
      <c r="E350" s="224" t="s">
        <v>19</v>
      </c>
      <c r="F350" s="225" t="s">
        <v>144</v>
      </c>
      <c r="G350" s="223"/>
      <c r="H350" s="226">
        <v>2</v>
      </c>
      <c r="I350" s="227"/>
      <c r="J350" s="223"/>
      <c r="K350" s="223"/>
      <c r="L350" s="228"/>
      <c r="M350" s="229"/>
      <c r="N350" s="230"/>
      <c r="O350" s="230"/>
      <c r="P350" s="230"/>
      <c r="Q350" s="230"/>
      <c r="R350" s="230"/>
      <c r="S350" s="230"/>
      <c r="T350" s="231"/>
      <c r="AT350" s="232" t="s">
        <v>140</v>
      </c>
      <c r="AU350" s="232" t="s">
        <v>81</v>
      </c>
      <c r="AV350" s="15" t="s">
        <v>136</v>
      </c>
      <c r="AW350" s="15" t="s">
        <v>34</v>
      </c>
      <c r="AX350" s="15" t="s">
        <v>79</v>
      </c>
      <c r="AY350" s="232" t="s">
        <v>130</v>
      </c>
    </row>
    <row r="351" spans="1:65" s="2" customFormat="1" ht="16.5" customHeight="1">
      <c r="A351" s="36"/>
      <c r="B351" s="37"/>
      <c r="C351" s="181" t="s">
        <v>736</v>
      </c>
      <c r="D351" s="181" t="s">
        <v>132</v>
      </c>
      <c r="E351" s="182" t="s">
        <v>1440</v>
      </c>
      <c r="F351" s="183" t="s">
        <v>1441</v>
      </c>
      <c r="G351" s="184" t="s">
        <v>286</v>
      </c>
      <c r="H351" s="185">
        <v>0.254</v>
      </c>
      <c r="I351" s="186"/>
      <c r="J351" s="187">
        <f>ROUND(I351*H351,2)</f>
        <v>0</v>
      </c>
      <c r="K351" s="188"/>
      <c r="L351" s="41"/>
      <c r="M351" s="189" t="s">
        <v>19</v>
      </c>
      <c r="N351" s="190" t="s">
        <v>43</v>
      </c>
      <c r="O351" s="66"/>
      <c r="P351" s="191">
        <f>O351*H351</f>
        <v>0</v>
      </c>
      <c r="Q351" s="191">
        <v>1.0040899999999999</v>
      </c>
      <c r="R351" s="191">
        <f>Q351*H351</f>
        <v>0.25503885999999998</v>
      </c>
      <c r="S351" s="191">
        <v>0</v>
      </c>
      <c r="T351" s="192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93" t="s">
        <v>136</v>
      </c>
      <c r="AT351" s="193" t="s">
        <v>132</v>
      </c>
      <c r="AU351" s="193" t="s">
        <v>81</v>
      </c>
      <c r="AY351" s="19" t="s">
        <v>130</v>
      </c>
      <c r="BE351" s="194">
        <f>IF(N351="základní",J351,0)</f>
        <v>0</v>
      </c>
      <c r="BF351" s="194">
        <f>IF(N351="snížená",J351,0)</f>
        <v>0</v>
      </c>
      <c r="BG351" s="194">
        <f>IF(N351="zákl. přenesená",J351,0)</f>
        <v>0</v>
      </c>
      <c r="BH351" s="194">
        <f>IF(N351="sníž. přenesená",J351,0)</f>
        <v>0</v>
      </c>
      <c r="BI351" s="194">
        <f>IF(N351="nulová",J351,0)</f>
        <v>0</v>
      </c>
      <c r="BJ351" s="19" t="s">
        <v>79</v>
      </c>
      <c r="BK351" s="194">
        <f>ROUND(I351*H351,2)</f>
        <v>0</v>
      </c>
      <c r="BL351" s="19" t="s">
        <v>136</v>
      </c>
      <c r="BM351" s="193" t="s">
        <v>1442</v>
      </c>
    </row>
    <row r="352" spans="1:65" s="2" customFormat="1" ht="11.25">
      <c r="A352" s="36"/>
      <c r="B352" s="37"/>
      <c r="C352" s="38"/>
      <c r="D352" s="195" t="s">
        <v>138</v>
      </c>
      <c r="E352" s="38"/>
      <c r="F352" s="196" t="s">
        <v>1443</v>
      </c>
      <c r="G352" s="38"/>
      <c r="H352" s="38"/>
      <c r="I352" s="197"/>
      <c r="J352" s="38"/>
      <c r="K352" s="38"/>
      <c r="L352" s="41"/>
      <c r="M352" s="198"/>
      <c r="N352" s="199"/>
      <c r="O352" s="66"/>
      <c r="P352" s="66"/>
      <c r="Q352" s="66"/>
      <c r="R352" s="66"/>
      <c r="S352" s="66"/>
      <c r="T352" s="67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9" t="s">
        <v>138</v>
      </c>
      <c r="AU352" s="19" t="s">
        <v>81</v>
      </c>
    </row>
    <row r="353" spans="1:65" s="13" customFormat="1" ht="11.25">
      <c r="B353" s="200"/>
      <c r="C353" s="201"/>
      <c r="D353" s="202" t="s">
        <v>140</v>
      </c>
      <c r="E353" s="203" t="s">
        <v>19</v>
      </c>
      <c r="F353" s="204" t="s">
        <v>1294</v>
      </c>
      <c r="G353" s="201"/>
      <c r="H353" s="203" t="s">
        <v>19</v>
      </c>
      <c r="I353" s="205"/>
      <c r="J353" s="201"/>
      <c r="K353" s="201"/>
      <c r="L353" s="206"/>
      <c r="M353" s="207"/>
      <c r="N353" s="208"/>
      <c r="O353" s="208"/>
      <c r="P353" s="208"/>
      <c r="Q353" s="208"/>
      <c r="R353" s="208"/>
      <c r="S353" s="208"/>
      <c r="T353" s="209"/>
      <c r="AT353" s="210" t="s">
        <v>140</v>
      </c>
      <c r="AU353" s="210" t="s">
        <v>81</v>
      </c>
      <c r="AV353" s="13" t="s">
        <v>79</v>
      </c>
      <c r="AW353" s="13" t="s">
        <v>34</v>
      </c>
      <c r="AX353" s="13" t="s">
        <v>72</v>
      </c>
      <c r="AY353" s="210" t="s">
        <v>130</v>
      </c>
    </row>
    <row r="354" spans="1:65" s="13" customFormat="1" ht="11.25">
      <c r="B354" s="200"/>
      <c r="C354" s="201"/>
      <c r="D354" s="202" t="s">
        <v>140</v>
      </c>
      <c r="E354" s="203" t="s">
        <v>19</v>
      </c>
      <c r="F354" s="204" t="s">
        <v>1444</v>
      </c>
      <c r="G354" s="201"/>
      <c r="H354" s="203" t="s">
        <v>19</v>
      </c>
      <c r="I354" s="205"/>
      <c r="J354" s="201"/>
      <c r="K354" s="201"/>
      <c r="L354" s="206"/>
      <c r="M354" s="207"/>
      <c r="N354" s="208"/>
      <c r="O354" s="208"/>
      <c r="P354" s="208"/>
      <c r="Q354" s="208"/>
      <c r="R354" s="208"/>
      <c r="S354" s="208"/>
      <c r="T354" s="209"/>
      <c r="AT354" s="210" t="s">
        <v>140</v>
      </c>
      <c r="AU354" s="210" t="s">
        <v>81</v>
      </c>
      <c r="AV354" s="13" t="s">
        <v>79</v>
      </c>
      <c r="AW354" s="13" t="s">
        <v>34</v>
      </c>
      <c r="AX354" s="13" t="s">
        <v>72</v>
      </c>
      <c r="AY354" s="210" t="s">
        <v>130</v>
      </c>
    </row>
    <row r="355" spans="1:65" s="14" customFormat="1" ht="11.25">
      <c r="B355" s="211"/>
      <c r="C355" s="212"/>
      <c r="D355" s="202" t="s">
        <v>140</v>
      </c>
      <c r="E355" s="213" t="s">
        <v>19</v>
      </c>
      <c r="F355" s="214" t="s">
        <v>1445</v>
      </c>
      <c r="G355" s="212"/>
      <c r="H355" s="215">
        <v>0.13</v>
      </c>
      <c r="I355" s="216"/>
      <c r="J355" s="212"/>
      <c r="K355" s="212"/>
      <c r="L355" s="217"/>
      <c r="M355" s="218"/>
      <c r="N355" s="219"/>
      <c r="O355" s="219"/>
      <c r="P355" s="219"/>
      <c r="Q355" s="219"/>
      <c r="R355" s="219"/>
      <c r="S355" s="219"/>
      <c r="T355" s="220"/>
      <c r="AT355" s="221" t="s">
        <v>140</v>
      </c>
      <c r="AU355" s="221" t="s">
        <v>81</v>
      </c>
      <c r="AV355" s="14" t="s">
        <v>81</v>
      </c>
      <c r="AW355" s="14" t="s">
        <v>34</v>
      </c>
      <c r="AX355" s="14" t="s">
        <v>72</v>
      </c>
      <c r="AY355" s="221" t="s">
        <v>130</v>
      </c>
    </row>
    <row r="356" spans="1:65" s="14" customFormat="1" ht="11.25">
      <c r="B356" s="211"/>
      <c r="C356" s="212"/>
      <c r="D356" s="202" t="s">
        <v>140</v>
      </c>
      <c r="E356" s="213" t="s">
        <v>19</v>
      </c>
      <c r="F356" s="214" t="s">
        <v>1446</v>
      </c>
      <c r="G356" s="212"/>
      <c r="H356" s="215">
        <v>0.124</v>
      </c>
      <c r="I356" s="216"/>
      <c r="J356" s="212"/>
      <c r="K356" s="212"/>
      <c r="L356" s="217"/>
      <c r="M356" s="218"/>
      <c r="N356" s="219"/>
      <c r="O356" s="219"/>
      <c r="P356" s="219"/>
      <c r="Q356" s="219"/>
      <c r="R356" s="219"/>
      <c r="S356" s="219"/>
      <c r="T356" s="220"/>
      <c r="AT356" s="221" t="s">
        <v>140</v>
      </c>
      <c r="AU356" s="221" t="s">
        <v>81</v>
      </c>
      <c r="AV356" s="14" t="s">
        <v>81</v>
      </c>
      <c r="AW356" s="14" t="s">
        <v>34</v>
      </c>
      <c r="AX356" s="14" t="s">
        <v>72</v>
      </c>
      <c r="AY356" s="221" t="s">
        <v>130</v>
      </c>
    </row>
    <row r="357" spans="1:65" s="15" customFormat="1" ht="11.25">
      <c r="B357" s="222"/>
      <c r="C357" s="223"/>
      <c r="D357" s="202" t="s">
        <v>140</v>
      </c>
      <c r="E357" s="224" t="s">
        <v>19</v>
      </c>
      <c r="F357" s="225" t="s">
        <v>144</v>
      </c>
      <c r="G357" s="223"/>
      <c r="H357" s="226">
        <v>0.254</v>
      </c>
      <c r="I357" s="227"/>
      <c r="J357" s="223"/>
      <c r="K357" s="223"/>
      <c r="L357" s="228"/>
      <c r="M357" s="229"/>
      <c r="N357" s="230"/>
      <c r="O357" s="230"/>
      <c r="P357" s="230"/>
      <c r="Q357" s="230"/>
      <c r="R357" s="230"/>
      <c r="S357" s="230"/>
      <c r="T357" s="231"/>
      <c r="AT357" s="232" t="s">
        <v>140</v>
      </c>
      <c r="AU357" s="232" t="s">
        <v>81</v>
      </c>
      <c r="AV357" s="15" t="s">
        <v>136</v>
      </c>
      <c r="AW357" s="15" t="s">
        <v>34</v>
      </c>
      <c r="AX357" s="15" t="s">
        <v>79</v>
      </c>
      <c r="AY357" s="232" t="s">
        <v>130</v>
      </c>
    </row>
    <row r="358" spans="1:65" s="2" customFormat="1" ht="16.5" customHeight="1">
      <c r="A358" s="36"/>
      <c r="B358" s="37"/>
      <c r="C358" s="181" t="s">
        <v>757</v>
      </c>
      <c r="D358" s="181" t="s">
        <v>132</v>
      </c>
      <c r="E358" s="182" t="s">
        <v>1447</v>
      </c>
      <c r="F358" s="183" t="s">
        <v>1448</v>
      </c>
      <c r="G358" s="184" t="s">
        <v>162</v>
      </c>
      <c r="H358" s="185">
        <v>5.9450000000000003</v>
      </c>
      <c r="I358" s="186"/>
      <c r="J358" s="187">
        <f>ROUND(I358*H358,2)</f>
        <v>0</v>
      </c>
      <c r="K358" s="188"/>
      <c r="L358" s="41"/>
      <c r="M358" s="189" t="s">
        <v>19</v>
      </c>
      <c r="N358" s="190" t="s">
        <v>43</v>
      </c>
      <c r="O358" s="66"/>
      <c r="P358" s="191">
        <f>O358*H358</f>
        <v>0</v>
      </c>
      <c r="Q358" s="191">
        <v>0</v>
      </c>
      <c r="R358" s="191">
        <f>Q358*H358</f>
        <v>0</v>
      </c>
      <c r="S358" s="191">
        <v>0</v>
      </c>
      <c r="T358" s="192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93" t="s">
        <v>136</v>
      </c>
      <c r="AT358" s="193" t="s">
        <v>132</v>
      </c>
      <c r="AU358" s="193" t="s">
        <v>81</v>
      </c>
      <c r="AY358" s="19" t="s">
        <v>130</v>
      </c>
      <c r="BE358" s="194">
        <f>IF(N358="základní",J358,0)</f>
        <v>0</v>
      </c>
      <c r="BF358" s="194">
        <f>IF(N358="snížená",J358,0)</f>
        <v>0</v>
      </c>
      <c r="BG358" s="194">
        <f>IF(N358="zákl. přenesená",J358,0)</f>
        <v>0</v>
      </c>
      <c r="BH358" s="194">
        <f>IF(N358="sníž. přenesená",J358,0)</f>
        <v>0</v>
      </c>
      <c r="BI358" s="194">
        <f>IF(N358="nulová",J358,0)</f>
        <v>0</v>
      </c>
      <c r="BJ358" s="19" t="s">
        <v>79</v>
      </c>
      <c r="BK358" s="194">
        <f>ROUND(I358*H358,2)</f>
        <v>0</v>
      </c>
      <c r="BL358" s="19" t="s">
        <v>136</v>
      </c>
      <c r="BM358" s="193" t="s">
        <v>1449</v>
      </c>
    </row>
    <row r="359" spans="1:65" s="2" customFormat="1" ht="11.25">
      <c r="A359" s="36"/>
      <c r="B359" s="37"/>
      <c r="C359" s="38"/>
      <c r="D359" s="195" t="s">
        <v>138</v>
      </c>
      <c r="E359" s="38"/>
      <c r="F359" s="196" t="s">
        <v>1450</v>
      </c>
      <c r="G359" s="38"/>
      <c r="H359" s="38"/>
      <c r="I359" s="197"/>
      <c r="J359" s="38"/>
      <c r="K359" s="38"/>
      <c r="L359" s="41"/>
      <c r="M359" s="198"/>
      <c r="N359" s="199"/>
      <c r="O359" s="66"/>
      <c r="P359" s="66"/>
      <c r="Q359" s="66"/>
      <c r="R359" s="66"/>
      <c r="S359" s="66"/>
      <c r="T359" s="67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9" t="s">
        <v>138</v>
      </c>
      <c r="AU359" s="19" t="s">
        <v>81</v>
      </c>
    </row>
    <row r="360" spans="1:65" s="13" customFormat="1" ht="11.25">
      <c r="B360" s="200"/>
      <c r="C360" s="201"/>
      <c r="D360" s="202" t="s">
        <v>140</v>
      </c>
      <c r="E360" s="203" t="s">
        <v>19</v>
      </c>
      <c r="F360" s="204" t="s">
        <v>1294</v>
      </c>
      <c r="G360" s="201"/>
      <c r="H360" s="203" t="s">
        <v>19</v>
      </c>
      <c r="I360" s="205"/>
      <c r="J360" s="201"/>
      <c r="K360" s="201"/>
      <c r="L360" s="206"/>
      <c r="M360" s="207"/>
      <c r="N360" s="208"/>
      <c r="O360" s="208"/>
      <c r="P360" s="208"/>
      <c r="Q360" s="208"/>
      <c r="R360" s="208"/>
      <c r="S360" s="208"/>
      <c r="T360" s="209"/>
      <c r="AT360" s="210" t="s">
        <v>140</v>
      </c>
      <c r="AU360" s="210" t="s">
        <v>81</v>
      </c>
      <c r="AV360" s="13" t="s">
        <v>79</v>
      </c>
      <c r="AW360" s="13" t="s">
        <v>34</v>
      </c>
      <c r="AX360" s="13" t="s">
        <v>72</v>
      </c>
      <c r="AY360" s="210" t="s">
        <v>130</v>
      </c>
    </row>
    <row r="361" spans="1:65" s="13" customFormat="1" ht="11.25">
      <c r="B361" s="200"/>
      <c r="C361" s="201"/>
      <c r="D361" s="202" t="s">
        <v>140</v>
      </c>
      <c r="E361" s="203" t="s">
        <v>19</v>
      </c>
      <c r="F361" s="204" t="s">
        <v>1444</v>
      </c>
      <c r="G361" s="201"/>
      <c r="H361" s="203" t="s">
        <v>19</v>
      </c>
      <c r="I361" s="205"/>
      <c r="J361" s="201"/>
      <c r="K361" s="201"/>
      <c r="L361" s="206"/>
      <c r="M361" s="207"/>
      <c r="N361" s="208"/>
      <c r="O361" s="208"/>
      <c r="P361" s="208"/>
      <c r="Q361" s="208"/>
      <c r="R361" s="208"/>
      <c r="S361" s="208"/>
      <c r="T361" s="209"/>
      <c r="AT361" s="210" t="s">
        <v>140</v>
      </c>
      <c r="AU361" s="210" t="s">
        <v>81</v>
      </c>
      <c r="AV361" s="13" t="s">
        <v>79</v>
      </c>
      <c r="AW361" s="13" t="s">
        <v>34</v>
      </c>
      <c r="AX361" s="13" t="s">
        <v>72</v>
      </c>
      <c r="AY361" s="210" t="s">
        <v>130</v>
      </c>
    </row>
    <row r="362" spans="1:65" s="14" customFormat="1" ht="11.25">
      <c r="B362" s="211"/>
      <c r="C362" s="212"/>
      <c r="D362" s="202" t="s">
        <v>140</v>
      </c>
      <c r="E362" s="213" t="s">
        <v>19</v>
      </c>
      <c r="F362" s="214" t="s">
        <v>1451</v>
      </c>
      <c r="G362" s="212"/>
      <c r="H362" s="215">
        <v>2.972</v>
      </c>
      <c r="I362" s="216"/>
      <c r="J362" s="212"/>
      <c r="K362" s="212"/>
      <c r="L362" s="217"/>
      <c r="M362" s="218"/>
      <c r="N362" s="219"/>
      <c r="O362" s="219"/>
      <c r="P362" s="219"/>
      <c r="Q362" s="219"/>
      <c r="R362" s="219"/>
      <c r="S362" s="219"/>
      <c r="T362" s="220"/>
      <c r="AT362" s="221" t="s">
        <v>140</v>
      </c>
      <c r="AU362" s="221" t="s">
        <v>81</v>
      </c>
      <c r="AV362" s="14" t="s">
        <v>81</v>
      </c>
      <c r="AW362" s="14" t="s">
        <v>34</v>
      </c>
      <c r="AX362" s="14" t="s">
        <v>72</v>
      </c>
      <c r="AY362" s="221" t="s">
        <v>130</v>
      </c>
    </row>
    <row r="363" spans="1:65" s="14" customFormat="1" ht="11.25">
      <c r="B363" s="211"/>
      <c r="C363" s="212"/>
      <c r="D363" s="202" t="s">
        <v>140</v>
      </c>
      <c r="E363" s="213" t="s">
        <v>19</v>
      </c>
      <c r="F363" s="214" t="s">
        <v>1452</v>
      </c>
      <c r="G363" s="212"/>
      <c r="H363" s="215">
        <v>2.9729999999999999</v>
      </c>
      <c r="I363" s="216"/>
      <c r="J363" s="212"/>
      <c r="K363" s="212"/>
      <c r="L363" s="217"/>
      <c r="M363" s="218"/>
      <c r="N363" s="219"/>
      <c r="O363" s="219"/>
      <c r="P363" s="219"/>
      <c r="Q363" s="219"/>
      <c r="R363" s="219"/>
      <c r="S363" s="219"/>
      <c r="T363" s="220"/>
      <c r="AT363" s="221" t="s">
        <v>140</v>
      </c>
      <c r="AU363" s="221" t="s">
        <v>81</v>
      </c>
      <c r="AV363" s="14" t="s">
        <v>81</v>
      </c>
      <c r="AW363" s="14" t="s">
        <v>34</v>
      </c>
      <c r="AX363" s="14" t="s">
        <v>72</v>
      </c>
      <c r="AY363" s="221" t="s">
        <v>130</v>
      </c>
    </row>
    <row r="364" spans="1:65" s="15" customFormat="1" ht="11.25">
      <c r="B364" s="222"/>
      <c r="C364" s="223"/>
      <c r="D364" s="202" t="s">
        <v>140</v>
      </c>
      <c r="E364" s="224" t="s">
        <v>19</v>
      </c>
      <c r="F364" s="225" t="s">
        <v>144</v>
      </c>
      <c r="G364" s="223"/>
      <c r="H364" s="226">
        <v>5.9450000000000003</v>
      </c>
      <c r="I364" s="227"/>
      <c r="J364" s="223"/>
      <c r="K364" s="223"/>
      <c r="L364" s="228"/>
      <c r="M364" s="229"/>
      <c r="N364" s="230"/>
      <c r="O364" s="230"/>
      <c r="P364" s="230"/>
      <c r="Q364" s="230"/>
      <c r="R364" s="230"/>
      <c r="S364" s="230"/>
      <c r="T364" s="231"/>
      <c r="AT364" s="232" t="s">
        <v>140</v>
      </c>
      <c r="AU364" s="232" t="s">
        <v>81</v>
      </c>
      <c r="AV364" s="15" t="s">
        <v>136</v>
      </c>
      <c r="AW364" s="15" t="s">
        <v>34</v>
      </c>
      <c r="AX364" s="15" t="s">
        <v>79</v>
      </c>
      <c r="AY364" s="232" t="s">
        <v>130</v>
      </c>
    </row>
    <row r="365" spans="1:65" s="2" customFormat="1" ht="16.5" customHeight="1">
      <c r="A365" s="36"/>
      <c r="B365" s="37"/>
      <c r="C365" s="181" t="s">
        <v>764</v>
      </c>
      <c r="D365" s="181" t="s">
        <v>132</v>
      </c>
      <c r="E365" s="182" t="s">
        <v>1453</v>
      </c>
      <c r="F365" s="183" t="s">
        <v>1454</v>
      </c>
      <c r="G365" s="184" t="s">
        <v>154</v>
      </c>
      <c r="H365" s="185">
        <v>42.47</v>
      </c>
      <c r="I365" s="186"/>
      <c r="J365" s="187">
        <f>ROUND(I365*H365,2)</f>
        <v>0</v>
      </c>
      <c r="K365" s="188"/>
      <c r="L365" s="41"/>
      <c r="M365" s="189" t="s">
        <v>19</v>
      </c>
      <c r="N365" s="190" t="s">
        <v>43</v>
      </c>
      <c r="O365" s="66"/>
      <c r="P365" s="191">
        <f>O365*H365</f>
        <v>0</v>
      </c>
      <c r="Q365" s="191">
        <v>4.0200000000000001E-3</v>
      </c>
      <c r="R365" s="191">
        <f>Q365*H365</f>
        <v>0.1707294</v>
      </c>
      <c r="S365" s="191">
        <v>0</v>
      </c>
      <c r="T365" s="192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93" t="s">
        <v>136</v>
      </c>
      <c r="AT365" s="193" t="s">
        <v>132</v>
      </c>
      <c r="AU365" s="193" t="s">
        <v>81</v>
      </c>
      <c r="AY365" s="19" t="s">
        <v>130</v>
      </c>
      <c r="BE365" s="194">
        <f>IF(N365="základní",J365,0)</f>
        <v>0</v>
      </c>
      <c r="BF365" s="194">
        <f>IF(N365="snížená",J365,0)</f>
        <v>0</v>
      </c>
      <c r="BG365" s="194">
        <f>IF(N365="zákl. přenesená",J365,0)</f>
        <v>0</v>
      </c>
      <c r="BH365" s="194">
        <f>IF(N365="sníž. přenesená",J365,0)</f>
        <v>0</v>
      </c>
      <c r="BI365" s="194">
        <f>IF(N365="nulová",J365,0)</f>
        <v>0</v>
      </c>
      <c r="BJ365" s="19" t="s">
        <v>79</v>
      </c>
      <c r="BK365" s="194">
        <f>ROUND(I365*H365,2)</f>
        <v>0</v>
      </c>
      <c r="BL365" s="19" t="s">
        <v>136</v>
      </c>
      <c r="BM365" s="193" t="s">
        <v>1455</v>
      </c>
    </row>
    <row r="366" spans="1:65" s="2" customFormat="1" ht="11.25">
      <c r="A366" s="36"/>
      <c r="B366" s="37"/>
      <c r="C366" s="38"/>
      <c r="D366" s="195" t="s">
        <v>138</v>
      </c>
      <c r="E366" s="38"/>
      <c r="F366" s="196" t="s">
        <v>1456</v>
      </c>
      <c r="G366" s="38"/>
      <c r="H366" s="38"/>
      <c r="I366" s="197"/>
      <c r="J366" s="38"/>
      <c r="K366" s="38"/>
      <c r="L366" s="41"/>
      <c r="M366" s="198"/>
      <c r="N366" s="199"/>
      <c r="O366" s="66"/>
      <c r="P366" s="66"/>
      <c r="Q366" s="66"/>
      <c r="R366" s="66"/>
      <c r="S366" s="66"/>
      <c r="T366" s="67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T366" s="19" t="s">
        <v>138</v>
      </c>
      <c r="AU366" s="19" t="s">
        <v>81</v>
      </c>
    </row>
    <row r="367" spans="1:65" s="13" customFormat="1" ht="11.25">
      <c r="B367" s="200"/>
      <c r="C367" s="201"/>
      <c r="D367" s="202" t="s">
        <v>140</v>
      </c>
      <c r="E367" s="203" t="s">
        <v>19</v>
      </c>
      <c r="F367" s="204" t="s">
        <v>1294</v>
      </c>
      <c r="G367" s="201"/>
      <c r="H367" s="203" t="s">
        <v>19</v>
      </c>
      <c r="I367" s="205"/>
      <c r="J367" s="201"/>
      <c r="K367" s="201"/>
      <c r="L367" s="206"/>
      <c r="M367" s="207"/>
      <c r="N367" s="208"/>
      <c r="O367" s="208"/>
      <c r="P367" s="208"/>
      <c r="Q367" s="208"/>
      <c r="R367" s="208"/>
      <c r="S367" s="208"/>
      <c r="T367" s="209"/>
      <c r="AT367" s="210" t="s">
        <v>140</v>
      </c>
      <c r="AU367" s="210" t="s">
        <v>81</v>
      </c>
      <c r="AV367" s="13" t="s">
        <v>79</v>
      </c>
      <c r="AW367" s="13" t="s">
        <v>34</v>
      </c>
      <c r="AX367" s="13" t="s">
        <v>72</v>
      </c>
      <c r="AY367" s="210" t="s">
        <v>130</v>
      </c>
    </row>
    <row r="368" spans="1:65" s="13" customFormat="1" ht="11.25">
      <c r="B368" s="200"/>
      <c r="C368" s="201"/>
      <c r="D368" s="202" t="s">
        <v>140</v>
      </c>
      <c r="E368" s="203" t="s">
        <v>19</v>
      </c>
      <c r="F368" s="204" t="s">
        <v>1444</v>
      </c>
      <c r="G368" s="201"/>
      <c r="H368" s="203" t="s">
        <v>19</v>
      </c>
      <c r="I368" s="205"/>
      <c r="J368" s="201"/>
      <c r="K368" s="201"/>
      <c r="L368" s="206"/>
      <c r="M368" s="207"/>
      <c r="N368" s="208"/>
      <c r="O368" s="208"/>
      <c r="P368" s="208"/>
      <c r="Q368" s="208"/>
      <c r="R368" s="208"/>
      <c r="S368" s="208"/>
      <c r="T368" s="209"/>
      <c r="AT368" s="210" t="s">
        <v>140</v>
      </c>
      <c r="AU368" s="210" t="s">
        <v>81</v>
      </c>
      <c r="AV368" s="13" t="s">
        <v>79</v>
      </c>
      <c r="AW368" s="13" t="s">
        <v>34</v>
      </c>
      <c r="AX368" s="13" t="s">
        <v>72</v>
      </c>
      <c r="AY368" s="210" t="s">
        <v>130</v>
      </c>
    </row>
    <row r="369" spans="1:65" s="14" customFormat="1" ht="11.25">
      <c r="B369" s="211"/>
      <c r="C369" s="212"/>
      <c r="D369" s="202" t="s">
        <v>140</v>
      </c>
      <c r="E369" s="213" t="s">
        <v>19</v>
      </c>
      <c r="F369" s="214" t="s">
        <v>1457</v>
      </c>
      <c r="G369" s="212"/>
      <c r="H369" s="215">
        <v>20.55</v>
      </c>
      <c r="I369" s="216"/>
      <c r="J369" s="212"/>
      <c r="K369" s="212"/>
      <c r="L369" s="217"/>
      <c r="M369" s="218"/>
      <c r="N369" s="219"/>
      <c r="O369" s="219"/>
      <c r="P369" s="219"/>
      <c r="Q369" s="219"/>
      <c r="R369" s="219"/>
      <c r="S369" s="219"/>
      <c r="T369" s="220"/>
      <c r="AT369" s="221" t="s">
        <v>140</v>
      </c>
      <c r="AU369" s="221" t="s">
        <v>81</v>
      </c>
      <c r="AV369" s="14" t="s">
        <v>81</v>
      </c>
      <c r="AW369" s="14" t="s">
        <v>34</v>
      </c>
      <c r="AX369" s="14" t="s">
        <v>72</v>
      </c>
      <c r="AY369" s="221" t="s">
        <v>130</v>
      </c>
    </row>
    <row r="370" spans="1:65" s="14" customFormat="1" ht="11.25">
      <c r="B370" s="211"/>
      <c r="C370" s="212"/>
      <c r="D370" s="202" t="s">
        <v>140</v>
      </c>
      <c r="E370" s="213" t="s">
        <v>19</v>
      </c>
      <c r="F370" s="214" t="s">
        <v>1458</v>
      </c>
      <c r="G370" s="212"/>
      <c r="H370" s="215">
        <v>21</v>
      </c>
      <c r="I370" s="216"/>
      <c r="J370" s="212"/>
      <c r="K370" s="212"/>
      <c r="L370" s="217"/>
      <c r="M370" s="218"/>
      <c r="N370" s="219"/>
      <c r="O370" s="219"/>
      <c r="P370" s="219"/>
      <c r="Q370" s="219"/>
      <c r="R370" s="219"/>
      <c r="S370" s="219"/>
      <c r="T370" s="220"/>
      <c r="AT370" s="221" t="s">
        <v>140</v>
      </c>
      <c r="AU370" s="221" t="s">
        <v>81</v>
      </c>
      <c r="AV370" s="14" t="s">
        <v>81</v>
      </c>
      <c r="AW370" s="14" t="s">
        <v>34</v>
      </c>
      <c r="AX370" s="14" t="s">
        <v>72</v>
      </c>
      <c r="AY370" s="221" t="s">
        <v>130</v>
      </c>
    </row>
    <row r="371" spans="1:65" s="14" customFormat="1" ht="11.25">
      <c r="B371" s="211"/>
      <c r="C371" s="212"/>
      <c r="D371" s="202" t="s">
        <v>140</v>
      </c>
      <c r="E371" s="213" t="s">
        <v>19</v>
      </c>
      <c r="F371" s="214" t="s">
        <v>1459</v>
      </c>
      <c r="G371" s="212"/>
      <c r="H371" s="215">
        <v>0.92</v>
      </c>
      <c r="I371" s="216"/>
      <c r="J371" s="212"/>
      <c r="K371" s="212"/>
      <c r="L371" s="217"/>
      <c r="M371" s="218"/>
      <c r="N371" s="219"/>
      <c r="O371" s="219"/>
      <c r="P371" s="219"/>
      <c r="Q371" s="219"/>
      <c r="R371" s="219"/>
      <c r="S371" s="219"/>
      <c r="T371" s="220"/>
      <c r="AT371" s="221" t="s">
        <v>140</v>
      </c>
      <c r="AU371" s="221" t="s">
        <v>81</v>
      </c>
      <c r="AV371" s="14" t="s">
        <v>81</v>
      </c>
      <c r="AW371" s="14" t="s">
        <v>34</v>
      </c>
      <c r="AX371" s="14" t="s">
        <v>72</v>
      </c>
      <c r="AY371" s="221" t="s">
        <v>130</v>
      </c>
    </row>
    <row r="372" spans="1:65" s="15" customFormat="1" ht="11.25">
      <c r="B372" s="222"/>
      <c r="C372" s="223"/>
      <c r="D372" s="202" t="s">
        <v>140</v>
      </c>
      <c r="E372" s="224" t="s">
        <v>19</v>
      </c>
      <c r="F372" s="225" t="s">
        <v>144</v>
      </c>
      <c r="G372" s="223"/>
      <c r="H372" s="226">
        <v>42.47</v>
      </c>
      <c r="I372" s="227"/>
      <c r="J372" s="223"/>
      <c r="K372" s="223"/>
      <c r="L372" s="228"/>
      <c r="M372" s="229"/>
      <c r="N372" s="230"/>
      <c r="O372" s="230"/>
      <c r="P372" s="230"/>
      <c r="Q372" s="230"/>
      <c r="R372" s="230"/>
      <c r="S372" s="230"/>
      <c r="T372" s="231"/>
      <c r="AT372" s="232" t="s">
        <v>140</v>
      </c>
      <c r="AU372" s="232" t="s">
        <v>81</v>
      </c>
      <c r="AV372" s="15" t="s">
        <v>136</v>
      </c>
      <c r="AW372" s="15" t="s">
        <v>34</v>
      </c>
      <c r="AX372" s="15" t="s">
        <v>79</v>
      </c>
      <c r="AY372" s="232" t="s">
        <v>130</v>
      </c>
    </row>
    <row r="373" spans="1:65" s="12" customFormat="1" ht="22.9" customHeight="1">
      <c r="B373" s="165"/>
      <c r="C373" s="166"/>
      <c r="D373" s="167" t="s">
        <v>71</v>
      </c>
      <c r="E373" s="179" t="s">
        <v>214</v>
      </c>
      <c r="F373" s="179" t="s">
        <v>1162</v>
      </c>
      <c r="G373" s="166"/>
      <c r="H373" s="166"/>
      <c r="I373" s="169"/>
      <c r="J373" s="180">
        <f>BK373</f>
        <v>0</v>
      </c>
      <c r="K373" s="166"/>
      <c r="L373" s="171"/>
      <c r="M373" s="172"/>
      <c r="N373" s="173"/>
      <c r="O373" s="173"/>
      <c r="P373" s="174">
        <f>SUM(P374:P383)</f>
        <v>0</v>
      </c>
      <c r="Q373" s="173"/>
      <c r="R373" s="174">
        <f>SUM(R374:R383)</f>
        <v>6.4000000000000005E-4</v>
      </c>
      <c r="S373" s="173"/>
      <c r="T373" s="175">
        <f>SUM(T374:T383)</f>
        <v>0</v>
      </c>
      <c r="AR373" s="176" t="s">
        <v>79</v>
      </c>
      <c r="AT373" s="177" t="s">
        <v>71</v>
      </c>
      <c r="AU373" s="177" t="s">
        <v>79</v>
      </c>
      <c r="AY373" s="176" t="s">
        <v>130</v>
      </c>
      <c r="BK373" s="178">
        <f>SUM(BK374:BK383)</f>
        <v>0</v>
      </c>
    </row>
    <row r="374" spans="1:65" s="2" customFormat="1" ht="24.2" customHeight="1">
      <c r="A374" s="36"/>
      <c r="B374" s="37"/>
      <c r="C374" s="181" t="s">
        <v>772</v>
      </c>
      <c r="D374" s="181" t="s">
        <v>132</v>
      </c>
      <c r="E374" s="182" t="s">
        <v>1175</v>
      </c>
      <c r="F374" s="183" t="s">
        <v>1176</v>
      </c>
      <c r="G374" s="184" t="s">
        <v>540</v>
      </c>
      <c r="H374" s="185">
        <v>8</v>
      </c>
      <c r="I374" s="186"/>
      <c r="J374" s="187">
        <f>ROUND(I374*H374,2)</f>
        <v>0</v>
      </c>
      <c r="K374" s="188"/>
      <c r="L374" s="41"/>
      <c r="M374" s="189" t="s">
        <v>19</v>
      </c>
      <c r="N374" s="190" t="s">
        <v>43</v>
      </c>
      <c r="O374" s="66"/>
      <c r="P374" s="191">
        <f>O374*H374</f>
        <v>0</v>
      </c>
      <c r="Q374" s="191">
        <v>8.0000000000000007E-5</v>
      </c>
      <c r="R374" s="191">
        <f>Q374*H374</f>
        <v>6.4000000000000005E-4</v>
      </c>
      <c r="S374" s="191">
        <v>0</v>
      </c>
      <c r="T374" s="192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193" t="s">
        <v>136</v>
      </c>
      <c r="AT374" s="193" t="s">
        <v>132</v>
      </c>
      <c r="AU374" s="193" t="s">
        <v>81</v>
      </c>
      <c r="AY374" s="19" t="s">
        <v>130</v>
      </c>
      <c r="BE374" s="194">
        <f>IF(N374="základní",J374,0)</f>
        <v>0</v>
      </c>
      <c r="BF374" s="194">
        <f>IF(N374="snížená",J374,0)</f>
        <v>0</v>
      </c>
      <c r="BG374" s="194">
        <f>IF(N374="zákl. přenesená",J374,0)</f>
        <v>0</v>
      </c>
      <c r="BH374" s="194">
        <f>IF(N374="sníž. přenesená",J374,0)</f>
        <v>0</v>
      </c>
      <c r="BI374" s="194">
        <f>IF(N374="nulová",J374,0)</f>
        <v>0</v>
      </c>
      <c r="BJ374" s="19" t="s">
        <v>79</v>
      </c>
      <c r="BK374" s="194">
        <f>ROUND(I374*H374,2)</f>
        <v>0</v>
      </c>
      <c r="BL374" s="19" t="s">
        <v>136</v>
      </c>
      <c r="BM374" s="193" t="s">
        <v>1460</v>
      </c>
    </row>
    <row r="375" spans="1:65" s="2" customFormat="1" ht="11.25">
      <c r="A375" s="36"/>
      <c r="B375" s="37"/>
      <c r="C375" s="38"/>
      <c r="D375" s="195" t="s">
        <v>138</v>
      </c>
      <c r="E375" s="38"/>
      <c r="F375" s="196" t="s">
        <v>1178</v>
      </c>
      <c r="G375" s="38"/>
      <c r="H375" s="38"/>
      <c r="I375" s="197"/>
      <c r="J375" s="38"/>
      <c r="K375" s="38"/>
      <c r="L375" s="41"/>
      <c r="M375" s="198"/>
      <c r="N375" s="199"/>
      <c r="O375" s="66"/>
      <c r="P375" s="66"/>
      <c r="Q375" s="66"/>
      <c r="R375" s="66"/>
      <c r="S375" s="66"/>
      <c r="T375" s="67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T375" s="19" t="s">
        <v>138</v>
      </c>
      <c r="AU375" s="19" t="s">
        <v>81</v>
      </c>
    </row>
    <row r="376" spans="1:65" s="13" customFormat="1" ht="11.25">
      <c r="B376" s="200"/>
      <c r="C376" s="201"/>
      <c r="D376" s="202" t="s">
        <v>140</v>
      </c>
      <c r="E376" s="203" t="s">
        <v>19</v>
      </c>
      <c r="F376" s="204" t="s">
        <v>1294</v>
      </c>
      <c r="G376" s="201"/>
      <c r="H376" s="203" t="s">
        <v>19</v>
      </c>
      <c r="I376" s="205"/>
      <c r="J376" s="201"/>
      <c r="K376" s="201"/>
      <c r="L376" s="206"/>
      <c r="M376" s="207"/>
      <c r="N376" s="208"/>
      <c r="O376" s="208"/>
      <c r="P376" s="208"/>
      <c r="Q376" s="208"/>
      <c r="R376" s="208"/>
      <c r="S376" s="208"/>
      <c r="T376" s="209"/>
      <c r="AT376" s="210" t="s">
        <v>140</v>
      </c>
      <c r="AU376" s="210" t="s">
        <v>81</v>
      </c>
      <c r="AV376" s="13" t="s">
        <v>79</v>
      </c>
      <c r="AW376" s="13" t="s">
        <v>34</v>
      </c>
      <c r="AX376" s="13" t="s">
        <v>72</v>
      </c>
      <c r="AY376" s="210" t="s">
        <v>130</v>
      </c>
    </row>
    <row r="377" spans="1:65" s="13" customFormat="1" ht="11.25">
      <c r="B377" s="200"/>
      <c r="C377" s="201"/>
      <c r="D377" s="202" t="s">
        <v>140</v>
      </c>
      <c r="E377" s="203" t="s">
        <v>19</v>
      </c>
      <c r="F377" s="204" t="s">
        <v>1179</v>
      </c>
      <c r="G377" s="201"/>
      <c r="H377" s="203" t="s">
        <v>19</v>
      </c>
      <c r="I377" s="205"/>
      <c r="J377" s="201"/>
      <c r="K377" s="201"/>
      <c r="L377" s="206"/>
      <c r="M377" s="207"/>
      <c r="N377" s="208"/>
      <c r="O377" s="208"/>
      <c r="P377" s="208"/>
      <c r="Q377" s="208"/>
      <c r="R377" s="208"/>
      <c r="S377" s="208"/>
      <c r="T377" s="209"/>
      <c r="AT377" s="210" t="s">
        <v>140</v>
      </c>
      <c r="AU377" s="210" t="s">
        <v>81</v>
      </c>
      <c r="AV377" s="13" t="s">
        <v>79</v>
      </c>
      <c r="AW377" s="13" t="s">
        <v>34</v>
      </c>
      <c r="AX377" s="13" t="s">
        <v>72</v>
      </c>
      <c r="AY377" s="210" t="s">
        <v>130</v>
      </c>
    </row>
    <row r="378" spans="1:65" s="14" customFormat="1" ht="11.25">
      <c r="B378" s="211"/>
      <c r="C378" s="212"/>
      <c r="D378" s="202" t="s">
        <v>140</v>
      </c>
      <c r="E378" s="213" t="s">
        <v>19</v>
      </c>
      <c r="F378" s="214" t="s">
        <v>698</v>
      </c>
      <c r="G378" s="212"/>
      <c r="H378" s="215">
        <v>8</v>
      </c>
      <c r="I378" s="216"/>
      <c r="J378" s="212"/>
      <c r="K378" s="212"/>
      <c r="L378" s="217"/>
      <c r="M378" s="218"/>
      <c r="N378" s="219"/>
      <c r="O378" s="219"/>
      <c r="P378" s="219"/>
      <c r="Q378" s="219"/>
      <c r="R378" s="219"/>
      <c r="S378" s="219"/>
      <c r="T378" s="220"/>
      <c r="AT378" s="221" t="s">
        <v>140</v>
      </c>
      <c r="AU378" s="221" t="s">
        <v>81</v>
      </c>
      <c r="AV378" s="14" t="s">
        <v>81</v>
      </c>
      <c r="AW378" s="14" t="s">
        <v>34</v>
      </c>
      <c r="AX378" s="14" t="s">
        <v>72</v>
      </c>
      <c r="AY378" s="221" t="s">
        <v>130</v>
      </c>
    </row>
    <row r="379" spans="1:65" s="15" customFormat="1" ht="11.25">
      <c r="B379" s="222"/>
      <c r="C379" s="223"/>
      <c r="D379" s="202" t="s">
        <v>140</v>
      </c>
      <c r="E379" s="224" t="s">
        <v>19</v>
      </c>
      <c r="F379" s="225" t="s">
        <v>144</v>
      </c>
      <c r="G379" s="223"/>
      <c r="H379" s="226">
        <v>8</v>
      </c>
      <c r="I379" s="227"/>
      <c r="J379" s="223"/>
      <c r="K379" s="223"/>
      <c r="L379" s="228"/>
      <c r="M379" s="229"/>
      <c r="N379" s="230"/>
      <c r="O379" s="230"/>
      <c r="P379" s="230"/>
      <c r="Q379" s="230"/>
      <c r="R379" s="230"/>
      <c r="S379" s="230"/>
      <c r="T379" s="231"/>
      <c r="AT379" s="232" t="s">
        <v>140</v>
      </c>
      <c r="AU379" s="232" t="s">
        <v>81</v>
      </c>
      <c r="AV379" s="15" t="s">
        <v>136</v>
      </c>
      <c r="AW379" s="15" t="s">
        <v>34</v>
      </c>
      <c r="AX379" s="15" t="s">
        <v>79</v>
      </c>
      <c r="AY379" s="232" t="s">
        <v>130</v>
      </c>
    </row>
    <row r="380" spans="1:65" s="2" customFormat="1" ht="16.5" customHeight="1">
      <c r="A380" s="36"/>
      <c r="B380" s="37"/>
      <c r="C380" s="244" t="s">
        <v>778</v>
      </c>
      <c r="D380" s="244" t="s">
        <v>322</v>
      </c>
      <c r="E380" s="245" t="s">
        <v>1182</v>
      </c>
      <c r="F380" s="246" t="s">
        <v>1183</v>
      </c>
      <c r="G380" s="247" t="s">
        <v>540</v>
      </c>
      <c r="H380" s="248">
        <v>8</v>
      </c>
      <c r="I380" s="249"/>
      <c r="J380" s="250">
        <f>ROUND(I380*H380,2)</f>
        <v>0</v>
      </c>
      <c r="K380" s="251"/>
      <c r="L380" s="252"/>
      <c r="M380" s="253" t="s">
        <v>19</v>
      </c>
      <c r="N380" s="254" t="s">
        <v>43</v>
      </c>
      <c r="O380" s="66"/>
      <c r="P380" s="191">
        <f>O380*H380</f>
        <v>0</v>
      </c>
      <c r="Q380" s="191">
        <v>0</v>
      </c>
      <c r="R380" s="191">
        <f>Q380*H380</f>
        <v>0</v>
      </c>
      <c r="S380" s="191">
        <v>0</v>
      </c>
      <c r="T380" s="192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93" t="s">
        <v>200</v>
      </c>
      <c r="AT380" s="193" t="s">
        <v>322</v>
      </c>
      <c r="AU380" s="193" t="s">
        <v>81</v>
      </c>
      <c r="AY380" s="19" t="s">
        <v>130</v>
      </c>
      <c r="BE380" s="194">
        <f>IF(N380="základní",J380,0)</f>
        <v>0</v>
      </c>
      <c r="BF380" s="194">
        <f>IF(N380="snížená",J380,0)</f>
        <v>0</v>
      </c>
      <c r="BG380" s="194">
        <f>IF(N380="zákl. přenesená",J380,0)</f>
        <v>0</v>
      </c>
      <c r="BH380" s="194">
        <f>IF(N380="sníž. přenesená",J380,0)</f>
        <v>0</v>
      </c>
      <c r="BI380" s="194">
        <f>IF(N380="nulová",J380,0)</f>
        <v>0</v>
      </c>
      <c r="BJ380" s="19" t="s">
        <v>79</v>
      </c>
      <c r="BK380" s="194">
        <f>ROUND(I380*H380,2)</f>
        <v>0</v>
      </c>
      <c r="BL380" s="19" t="s">
        <v>136</v>
      </c>
      <c r="BM380" s="193" t="s">
        <v>1461</v>
      </c>
    </row>
    <row r="381" spans="1:65" s="13" customFormat="1" ht="11.25">
      <c r="B381" s="200"/>
      <c r="C381" s="201"/>
      <c r="D381" s="202" t="s">
        <v>140</v>
      </c>
      <c r="E381" s="203" t="s">
        <v>19</v>
      </c>
      <c r="F381" s="204" t="s">
        <v>1185</v>
      </c>
      <c r="G381" s="201"/>
      <c r="H381" s="203" t="s">
        <v>19</v>
      </c>
      <c r="I381" s="205"/>
      <c r="J381" s="201"/>
      <c r="K381" s="201"/>
      <c r="L381" s="206"/>
      <c r="M381" s="207"/>
      <c r="N381" s="208"/>
      <c r="O381" s="208"/>
      <c r="P381" s="208"/>
      <c r="Q381" s="208"/>
      <c r="R381" s="208"/>
      <c r="S381" s="208"/>
      <c r="T381" s="209"/>
      <c r="AT381" s="210" t="s">
        <v>140</v>
      </c>
      <c r="AU381" s="210" t="s">
        <v>81</v>
      </c>
      <c r="AV381" s="13" t="s">
        <v>79</v>
      </c>
      <c r="AW381" s="13" t="s">
        <v>34</v>
      </c>
      <c r="AX381" s="13" t="s">
        <v>72</v>
      </c>
      <c r="AY381" s="210" t="s">
        <v>130</v>
      </c>
    </row>
    <row r="382" spans="1:65" s="14" customFormat="1" ht="11.25">
      <c r="B382" s="211"/>
      <c r="C382" s="212"/>
      <c r="D382" s="202" t="s">
        <v>140</v>
      </c>
      <c r="E382" s="213" t="s">
        <v>19</v>
      </c>
      <c r="F382" s="214" t="s">
        <v>200</v>
      </c>
      <c r="G382" s="212"/>
      <c r="H382" s="215">
        <v>8</v>
      </c>
      <c r="I382" s="216"/>
      <c r="J382" s="212"/>
      <c r="K382" s="212"/>
      <c r="L382" s="217"/>
      <c r="M382" s="218"/>
      <c r="N382" s="219"/>
      <c r="O382" s="219"/>
      <c r="P382" s="219"/>
      <c r="Q382" s="219"/>
      <c r="R382" s="219"/>
      <c r="S382" s="219"/>
      <c r="T382" s="220"/>
      <c r="AT382" s="221" t="s">
        <v>140</v>
      </c>
      <c r="AU382" s="221" t="s">
        <v>81</v>
      </c>
      <c r="AV382" s="14" t="s">
        <v>81</v>
      </c>
      <c r="AW382" s="14" t="s">
        <v>34</v>
      </c>
      <c r="AX382" s="14" t="s">
        <v>72</v>
      </c>
      <c r="AY382" s="221" t="s">
        <v>130</v>
      </c>
    </row>
    <row r="383" spans="1:65" s="15" customFormat="1" ht="11.25">
      <c r="B383" s="222"/>
      <c r="C383" s="223"/>
      <c r="D383" s="202" t="s">
        <v>140</v>
      </c>
      <c r="E383" s="224" t="s">
        <v>19</v>
      </c>
      <c r="F383" s="225" t="s">
        <v>144</v>
      </c>
      <c r="G383" s="223"/>
      <c r="H383" s="226">
        <v>8</v>
      </c>
      <c r="I383" s="227"/>
      <c r="J383" s="223"/>
      <c r="K383" s="223"/>
      <c r="L383" s="228"/>
      <c r="M383" s="229"/>
      <c r="N383" s="230"/>
      <c r="O383" s="230"/>
      <c r="P383" s="230"/>
      <c r="Q383" s="230"/>
      <c r="R383" s="230"/>
      <c r="S383" s="230"/>
      <c r="T383" s="231"/>
      <c r="AT383" s="232" t="s">
        <v>140</v>
      </c>
      <c r="AU383" s="232" t="s">
        <v>81</v>
      </c>
      <c r="AV383" s="15" t="s">
        <v>136</v>
      </c>
      <c r="AW383" s="15" t="s">
        <v>34</v>
      </c>
      <c r="AX383" s="15" t="s">
        <v>79</v>
      </c>
      <c r="AY383" s="232" t="s">
        <v>130</v>
      </c>
    </row>
    <row r="384" spans="1:65" s="12" customFormat="1" ht="22.9" customHeight="1">
      <c r="B384" s="165"/>
      <c r="C384" s="166"/>
      <c r="D384" s="167" t="s">
        <v>71</v>
      </c>
      <c r="E384" s="179" t="s">
        <v>1209</v>
      </c>
      <c r="F384" s="179" t="s">
        <v>1210</v>
      </c>
      <c r="G384" s="166"/>
      <c r="H384" s="166"/>
      <c r="I384" s="169"/>
      <c r="J384" s="180">
        <f>BK384</f>
        <v>0</v>
      </c>
      <c r="K384" s="166"/>
      <c r="L384" s="171"/>
      <c r="M384" s="172"/>
      <c r="N384" s="173"/>
      <c r="O384" s="173"/>
      <c r="P384" s="174">
        <f>SUM(P385:P402)</f>
        <v>0</v>
      </c>
      <c r="Q384" s="173"/>
      <c r="R384" s="174">
        <f>SUM(R385:R402)</f>
        <v>0</v>
      </c>
      <c r="S384" s="173"/>
      <c r="T384" s="175">
        <f>SUM(T385:T402)</f>
        <v>0</v>
      </c>
      <c r="AR384" s="176" t="s">
        <v>79</v>
      </c>
      <c r="AT384" s="177" t="s">
        <v>71</v>
      </c>
      <c r="AU384" s="177" t="s">
        <v>79</v>
      </c>
      <c r="AY384" s="176" t="s">
        <v>130</v>
      </c>
      <c r="BK384" s="178">
        <f>SUM(BK385:BK402)</f>
        <v>0</v>
      </c>
    </row>
    <row r="385" spans="1:65" s="2" customFormat="1" ht="21.75" customHeight="1">
      <c r="A385" s="36"/>
      <c r="B385" s="37"/>
      <c r="C385" s="181" t="s">
        <v>784</v>
      </c>
      <c r="D385" s="181" t="s">
        <v>132</v>
      </c>
      <c r="E385" s="182" t="s">
        <v>1462</v>
      </c>
      <c r="F385" s="183" t="s">
        <v>1463</v>
      </c>
      <c r="G385" s="184" t="s">
        <v>286</v>
      </c>
      <c r="H385" s="185">
        <v>2.6</v>
      </c>
      <c r="I385" s="186"/>
      <c r="J385" s="187">
        <f>ROUND(I385*H385,2)</f>
        <v>0</v>
      </c>
      <c r="K385" s="188"/>
      <c r="L385" s="41"/>
      <c r="M385" s="189" t="s">
        <v>19</v>
      </c>
      <c r="N385" s="190" t="s">
        <v>43</v>
      </c>
      <c r="O385" s="66"/>
      <c r="P385" s="191">
        <f>O385*H385</f>
        <v>0</v>
      </c>
      <c r="Q385" s="191">
        <v>0</v>
      </c>
      <c r="R385" s="191">
        <f>Q385*H385</f>
        <v>0</v>
      </c>
      <c r="S385" s="191">
        <v>0</v>
      </c>
      <c r="T385" s="192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193" t="s">
        <v>136</v>
      </c>
      <c r="AT385" s="193" t="s">
        <v>132</v>
      </c>
      <c r="AU385" s="193" t="s">
        <v>81</v>
      </c>
      <c r="AY385" s="19" t="s">
        <v>130</v>
      </c>
      <c r="BE385" s="194">
        <f>IF(N385="základní",J385,0)</f>
        <v>0</v>
      </c>
      <c r="BF385" s="194">
        <f>IF(N385="snížená",J385,0)</f>
        <v>0</v>
      </c>
      <c r="BG385" s="194">
        <f>IF(N385="zákl. přenesená",J385,0)</f>
        <v>0</v>
      </c>
      <c r="BH385" s="194">
        <f>IF(N385="sníž. přenesená",J385,0)</f>
        <v>0</v>
      </c>
      <c r="BI385" s="194">
        <f>IF(N385="nulová",J385,0)</f>
        <v>0</v>
      </c>
      <c r="BJ385" s="19" t="s">
        <v>79</v>
      </c>
      <c r="BK385" s="194">
        <f>ROUND(I385*H385,2)</f>
        <v>0</v>
      </c>
      <c r="BL385" s="19" t="s">
        <v>136</v>
      </c>
      <c r="BM385" s="193" t="s">
        <v>1464</v>
      </c>
    </row>
    <row r="386" spans="1:65" s="2" customFormat="1" ht="11.25">
      <c r="A386" s="36"/>
      <c r="B386" s="37"/>
      <c r="C386" s="38"/>
      <c r="D386" s="195" t="s">
        <v>138</v>
      </c>
      <c r="E386" s="38"/>
      <c r="F386" s="196" t="s">
        <v>1465</v>
      </c>
      <c r="G386" s="38"/>
      <c r="H386" s="38"/>
      <c r="I386" s="197"/>
      <c r="J386" s="38"/>
      <c r="K386" s="38"/>
      <c r="L386" s="41"/>
      <c r="M386" s="198"/>
      <c r="N386" s="199"/>
      <c r="O386" s="66"/>
      <c r="P386" s="66"/>
      <c r="Q386" s="66"/>
      <c r="R386" s="66"/>
      <c r="S386" s="66"/>
      <c r="T386" s="67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T386" s="19" t="s">
        <v>138</v>
      </c>
      <c r="AU386" s="19" t="s">
        <v>81</v>
      </c>
    </row>
    <row r="387" spans="1:65" s="13" customFormat="1" ht="11.25">
      <c r="B387" s="200"/>
      <c r="C387" s="201"/>
      <c r="D387" s="202" t="s">
        <v>140</v>
      </c>
      <c r="E387" s="203" t="s">
        <v>19</v>
      </c>
      <c r="F387" s="204" t="s">
        <v>1294</v>
      </c>
      <c r="G387" s="201"/>
      <c r="H387" s="203" t="s">
        <v>19</v>
      </c>
      <c r="I387" s="205"/>
      <c r="J387" s="201"/>
      <c r="K387" s="201"/>
      <c r="L387" s="206"/>
      <c r="M387" s="207"/>
      <c r="N387" s="208"/>
      <c r="O387" s="208"/>
      <c r="P387" s="208"/>
      <c r="Q387" s="208"/>
      <c r="R387" s="208"/>
      <c r="S387" s="208"/>
      <c r="T387" s="209"/>
      <c r="AT387" s="210" t="s">
        <v>140</v>
      </c>
      <c r="AU387" s="210" t="s">
        <v>81</v>
      </c>
      <c r="AV387" s="13" t="s">
        <v>79</v>
      </c>
      <c r="AW387" s="13" t="s">
        <v>34</v>
      </c>
      <c r="AX387" s="13" t="s">
        <v>72</v>
      </c>
      <c r="AY387" s="210" t="s">
        <v>130</v>
      </c>
    </row>
    <row r="388" spans="1:65" s="13" customFormat="1" ht="11.25">
      <c r="B388" s="200"/>
      <c r="C388" s="201"/>
      <c r="D388" s="202" t="s">
        <v>140</v>
      </c>
      <c r="E388" s="203" t="s">
        <v>19</v>
      </c>
      <c r="F388" s="204" t="s">
        <v>1466</v>
      </c>
      <c r="G388" s="201"/>
      <c r="H388" s="203" t="s">
        <v>19</v>
      </c>
      <c r="I388" s="205"/>
      <c r="J388" s="201"/>
      <c r="K388" s="201"/>
      <c r="L388" s="206"/>
      <c r="M388" s="207"/>
      <c r="N388" s="208"/>
      <c r="O388" s="208"/>
      <c r="P388" s="208"/>
      <c r="Q388" s="208"/>
      <c r="R388" s="208"/>
      <c r="S388" s="208"/>
      <c r="T388" s="209"/>
      <c r="AT388" s="210" t="s">
        <v>140</v>
      </c>
      <c r="AU388" s="210" t="s">
        <v>81</v>
      </c>
      <c r="AV388" s="13" t="s">
        <v>79</v>
      </c>
      <c r="AW388" s="13" t="s">
        <v>34</v>
      </c>
      <c r="AX388" s="13" t="s">
        <v>72</v>
      </c>
      <c r="AY388" s="210" t="s">
        <v>130</v>
      </c>
    </row>
    <row r="389" spans="1:65" s="14" customFormat="1" ht="11.25">
      <c r="B389" s="211"/>
      <c r="C389" s="212"/>
      <c r="D389" s="202" t="s">
        <v>140</v>
      </c>
      <c r="E389" s="213" t="s">
        <v>19</v>
      </c>
      <c r="F389" s="214" t="s">
        <v>1467</v>
      </c>
      <c r="G389" s="212"/>
      <c r="H389" s="215">
        <v>2.6</v>
      </c>
      <c r="I389" s="216"/>
      <c r="J389" s="212"/>
      <c r="K389" s="212"/>
      <c r="L389" s="217"/>
      <c r="M389" s="218"/>
      <c r="N389" s="219"/>
      <c r="O389" s="219"/>
      <c r="P389" s="219"/>
      <c r="Q389" s="219"/>
      <c r="R389" s="219"/>
      <c r="S389" s="219"/>
      <c r="T389" s="220"/>
      <c r="AT389" s="221" t="s">
        <v>140</v>
      </c>
      <c r="AU389" s="221" t="s">
        <v>81</v>
      </c>
      <c r="AV389" s="14" t="s">
        <v>81</v>
      </c>
      <c r="AW389" s="14" t="s">
        <v>34</v>
      </c>
      <c r="AX389" s="14" t="s">
        <v>72</v>
      </c>
      <c r="AY389" s="221" t="s">
        <v>130</v>
      </c>
    </row>
    <row r="390" spans="1:65" s="15" customFormat="1" ht="11.25">
      <c r="B390" s="222"/>
      <c r="C390" s="223"/>
      <c r="D390" s="202" t="s">
        <v>140</v>
      </c>
      <c r="E390" s="224" t="s">
        <v>19</v>
      </c>
      <c r="F390" s="225" t="s">
        <v>144</v>
      </c>
      <c r="G390" s="223"/>
      <c r="H390" s="226">
        <v>2.6</v>
      </c>
      <c r="I390" s="227"/>
      <c r="J390" s="223"/>
      <c r="K390" s="223"/>
      <c r="L390" s="228"/>
      <c r="M390" s="229"/>
      <c r="N390" s="230"/>
      <c r="O390" s="230"/>
      <c r="P390" s="230"/>
      <c r="Q390" s="230"/>
      <c r="R390" s="230"/>
      <c r="S390" s="230"/>
      <c r="T390" s="231"/>
      <c r="AT390" s="232" t="s">
        <v>140</v>
      </c>
      <c r="AU390" s="232" t="s">
        <v>81</v>
      </c>
      <c r="AV390" s="15" t="s">
        <v>136</v>
      </c>
      <c r="AW390" s="15" t="s">
        <v>34</v>
      </c>
      <c r="AX390" s="15" t="s">
        <v>79</v>
      </c>
      <c r="AY390" s="232" t="s">
        <v>130</v>
      </c>
    </row>
    <row r="391" spans="1:65" s="2" customFormat="1" ht="24.2" customHeight="1">
      <c r="A391" s="36"/>
      <c r="B391" s="37"/>
      <c r="C391" s="181" t="s">
        <v>792</v>
      </c>
      <c r="D391" s="181" t="s">
        <v>132</v>
      </c>
      <c r="E391" s="182" t="s">
        <v>1468</v>
      </c>
      <c r="F391" s="183" t="s">
        <v>1469</v>
      </c>
      <c r="G391" s="184" t="s">
        <v>286</v>
      </c>
      <c r="H391" s="185">
        <v>36.4</v>
      </c>
      <c r="I391" s="186"/>
      <c r="J391" s="187">
        <f>ROUND(I391*H391,2)</f>
        <v>0</v>
      </c>
      <c r="K391" s="188"/>
      <c r="L391" s="41"/>
      <c r="M391" s="189" t="s">
        <v>19</v>
      </c>
      <c r="N391" s="190" t="s">
        <v>43</v>
      </c>
      <c r="O391" s="66"/>
      <c r="P391" s="191">
        <f>O391*H391</f>
        <v>0</v>
      </c>
      <c r="Q391" s="191">
        <v>0</v>
      </c>
      <c r="R391" s="191">
        <f>Q391*H391</f>
        <v>0</v>
      </c>
      <c r="S391" s="191">
        <v>0</v>
      </c>
      <c r="T391" s="192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93" t="s">
        <v>136</v>
      </c>
      <c r="AT391" s="193" t="s">
        <v>132</v>
      </c>
      <c r="AU391" s="193" t="s">
        <v>81</v>
      </c>
      <c r="AY391" s="19" t="s">
        <v>130</v>
      </c>
      <c r="BE391" s="194">
        <f>IF(N391="základní",J391,0)</f>
        <v>0</v>
      </c>
      <c r="BF391" s="194">
        <f>IF(N391="snížená",J391,0)</f>
        <v>0</v>
      </c>
      <c r="BG391" s="194">
        <f>IF(N391="zákl. přenesená",J391,0)</f>
        <v>0</v>
      </c>
      <c r="BH391" s="194">
        <f>IF(N391="sníž. přenesená",J391,0)</f>
        <v>0</v>
      </c>
      <c r="BI391" s="194">
        <f>IF(N391="nulová",J391,0)</f>
        <v>0</v>
      </c>
      <c r="BJ391" s="19" t="s">
        <v>79</v>
      </c>
      <c r="BK391" s="194">
        <f>ROUND(I391*H391,2)</f>
        <v>0</v>
      </c>
      <c r="BL391" s="19" t="s">
        <v>136</v>
      </c>
      <c r="BM391" s="193" t="s">
        <v>1470</v>
      </c>
    </row>
    <row r="392" spans="1:65" s="2" customFormat="1" ht="11.25">
      <c r="A392" s="36"/>
      <c r="B392" s="37"/>
      <c r="C392" s="38"/>
      <c r="D392" s="195" t="s">
        <v>138</v>
      </c>
      <c r="E392" s="38"/>
      <c r="F392" s="196" t="s">
        <v>1471</v>
      </c>
      <c r="G392" s="38"/>
      <c r="H392" s="38"/>
      <c r="I392" s="197"/>
      <c r="J392" s="38"/>
      <c r="K392" s="38"/>
      <c r="L392" s="41"/>
      <c r="M392" s="198"/>
      <c r="N392" s="199"/>
      <c r="O392" s="66"/>
      <c r="P392" s="66"/>
      <c r="Q392" s="66"/>
      <c r="R392" s="66"/>
      <c r="S392" s="66"/>
      <c r="T392" s="67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9" t="s">
        <v>138</v>
      </c>
      <c r="AU392" s="19" t="s">
        <v>81</v>
      </c>
    </row>
    <row r="393" spans="1:65" s="13" customFormat="1" ht="11.25">
      <c r="B393" s="200"/>
      <c r="C393" s="201"/>
      <c r="D393" s="202" t="s">
        <v>140</v>
      </c>
      <c r="E393" s="203" t="s">
        <v>19</v>
      </c>
      <c r="F393" s="204" t="s">
        <v>1294</v>
      </c>
      <c r="G393" s="201"/>
      <c r="H393" s="203" t="s">
        <v>19</v>
      </c>
      <c r="I393" s="205"/>
      <c r="J393" s="201"/>
      <c r="K393" s="201"/>
      <c r="L393" s="206"/>
      <c r="M393" s="207"/>
      <c r="N393" s="208"/>
      <c r="O393" s="208"/>
      <c r="P393" s="208"/>
      <c r="Q393" s="208"/>
      <c r="R393" s="208"/>
      <c r="S393" s="208"/>
      <c r="T393" s="209"/>
      <c r="AT393" s="210" t="s">
        <v>140</v>
      </c>
      <c r="AU393" s="210" t="s">
        <v>81</v>
      </c>
      <c r="AV393" s="13" t="s">
        <v>79</v>
      </c>
      <c r="AW393" s="13" t="s">
        <v>34</v>
      </c>
      <c r="AX393" s="13" t="s">
        <v>72</v>
      </c>
      <c r="AY393" s="210" t="s">
        <v>130</v>
      </c>
    </row>
    <row r="394" spans="1:65" s="13" customFormat="1" ht="11.25">
      <c r="B394" s="200"/>
      <c r="C394" s="201"/>
      <c r="D394" s="202" t="s">
        <v>140</v>
      </c>
      <c r="E394" s="203" t="s">
        <v>19</v>
      </c>
      <c r="F394" s="204" t="s">
        <v>242</v>
      </c>
      <c r="G394" s="201"/>
      <c r="H394" s="203" t="s">
        <v>19</v>
      </c>
      <c r="I394" s="205"/>
      <c r="J394" s="201"/>
      <c r="K394" s="201"/>
      <c r="L394" s="206"/>
      <c r="M394" s="207"/>
      <c r="N394" s="208"/>
      <c r="O394" s="208"/>
      <c r="P394" s="208"/>
      <c r="Q394" s="208"/>
      <c r="R394" s="208"/>
      <c r="S394" s="208"/>
      <c r="T394" s="209"/>
      <c r="AT394" s="210" t="s">
        <v>140</v>
      </c>
      <c r="AU394" s="210" t="s">
        <v>81</v>
      </c>
      <c r="AV394" s="13" t="s">
        <v>79</v>
      </c>
      <c r="AW394" s="13" t="s">
        <v>34</v>
      </c>
      <c r="AX394" s="13" t="s">
        <v>72</v>
      </c>
      <c r="AY394" s="210" t="s">
        <v>130</v>
      </c>
    </row>
    <row r="395" spans="1:65" s="14" customFormat="1" ht="11.25">
      <c r="B395" s="211"/>
      <c r="C395" s="212"/>
      <c r="D395" s="202" t="s">
        <v>140</v>
      </c>
      <c r="E395" s="213" t="s">
        <v>19</v>
      </c>
      <c r="F395" s="214" t="s">
        <v>1472</v>
      </c>
      <c r="G395" s="212"/>
      <c r="H395" s="215">
        <v>36.4</v>
      </c>
      <c r="I395" s="216"/>
      <c r="J395" s="212"/>
      <c r="K395" s="212"/>
      <c r="L395" s="217"/>
      <c r="M395" s="218"/>
      <c r="N395" s="219"/>
      <c r="O395" s="219"/>
      <c r="P395" s="219"/>
      <c r="Q395" s="219"/>
      <c r="R395" s="219"/>
      <c r="S395" s="219"/>
      <c r="T395" s="220"/>
      <c r="AT395" s="221" t="s">
        <v>140</v>
      </c>
      <c r="AU395" s="221" t="s">
        <v>81</v>
      </c>
      <c r="AV395" s="14" t="s">
        <v>81</v>
      </c>
      <c r="AW395" s="14" t="s">
        <v>34</v>
      </c>
      <c r="AX395" s="14" t="s">
        <v>72</v>
      </c>
      <c r="AY395" s="221" t="s">
        <v>130</v>
      </c>
    </row>
    <row r="396" spans="1:65" s="15" customFormat="1" ht="11.25">
      <c r="B396" s="222"/>
      <c r="C396" s="223"/>
      <c r="D396" s="202" t="s">
        <v>140</v>
      </c>
      <c r="E396" s="224" t="s">
        <v>19</v>
      </c>
      <c r="F396" s="225" t="s">
        <v>144</v>
      </c>
      <c r="G396" s="223"/>
      <c r="H396" s="226">
        <v>36.4</v>
      </c>
      <c r="I396" s="227"/>
      <c r="J396" s="223"/>
      <c r="K396" s="223"/>
      <c r="L396" s="228"/>
      <c r="M396" s="229"/>
      <c r="N396" s="230"/>
      <c r="O396" s="230"/>
      <c r="P396" s="230"/>
      <c r="Q396" s="230"/>
      <c r="R396" s="230"/>
      <c r="S396" s="230"/>
      <c r="T396" s="231"/>
      <c r="AT396" s="232" t="s">
        <v>140</v>
      </c>
      <c r="AU396" s="232" t="s">
        <v>81</v>
      </c>
      <c r="AV396" s="15" t="s">
        <v>136</v>
      </c>
      <c r="AW396" s="15" t="s">
        <v>34</v>
      </c>
      <c r="AX396" s="15" t="s">
        <v>79</v>
      </c>
      <c r="AY396" s="232" t="s">
        <v>130</v>
      </c>
    </row>
    <row r="397" spans="1:65" s="2" customFormat="1" ht="24.2" customHeight="1">
      <c r="A397" s="36"/>
      <c r="B397" s="37"/>
      <c r="C397" s="181" t="s">
        <v>795</v>
      </c>
      <c r="D397" s="181" t="s">
        <v>132</v>
      </c>
      <c r="E397" s="182" t="s">
        <v>1473</v>
      </c>
      <c r="F397" s="183" t="s">
        <v>1474</v>
      </c>
      <c r="G397" s="184" t="s">
        <v>286</v>
      </c>
      <c r="H397" s="185">
        <v>2.6</v>
      </c>
      <c r="I397" s="186"/>
      <c r="J397" s="187">
        <f>ROUND(I397*H397,2)</f>
        <v>0</v>
      </c>
      <c r="K397" s="188"/>
      <c r="L397" s="41"/>
      <c r="M397" s="189" t="s">
        <v>19</v>
      </c>
      <c r="N397" s="190" t="s">
        <v>43</v>
      </c>
      <c r="O397" s="66"/>
      <c r="P397" s="191">
        <f>O397*H397</f>
        <v>0</v>
      </c>
      <c r="Q397" s="191">
        <v>0</v>
      </c>
      <c r="R397" s="191">
        <f>Q397*H397</f>
        <v>0</v>
      </c>
      <c r="S397" s="191">
        <v>0</v>
      </c>
      <c r="T397" s="192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93" t="s">
        <v>136</v>
      </c>
      <c r="AT397" s="193" t="s">
        <v>132</v>
      </c>
      <c r="AU397" s="193" t="s">
        <v>81</v>
      </c>
      <c r="AY397" s="19" t="s">
        <v>130</v>
      </c>
      <c r="BE397" s="194">
        <f>IF(N397="základní",J397,0)</f>
        <v>0</v>
      </c>
      <c r="BF397" s="194">
        <f>IF(N397="snížená",J397,0)</f>
        <v>0</v>
      </c>
      <c r="BG397" s="194">
        <f>IF(N397="zákl. přenesená",J397,0)</f>
        <v>0</v>
      </c>
      <c r="BH397" s="194">
        <f>IF(N397="sníž. přenesená",J397,0)</f>
        <v>0</v>
      </c>
      <c r="BI397" s="194">
        <f>IF(N397="nulová",J397,0)</f>
        <v>0</v>
      </c>
      <c r="BJ397" s="19" t="s">
        <v>79</v>
      </c>
      <c r="BK397" s="194">
        <f>ROUND(I397*H397,2)</f>
        <v>0</v>
      </c>
      <c r="BL397" s="19" t="s">
        <v>136</v>
      </c>
      <c r="BM397" s="193" t="s">
        <v>1475</v>
      </c>
    </row>
    <row r="398" spans="1:65" s="2" customFormat="1" ht="11.25">
      <c r="A398" s="36"/>
      <c r="B398" s="37"/>
      <c r="C398" s="38"/>
      <c r="D398" s="195" t="s">
        <v>138</v>
      </c>
      <c r="E398" s="38"/>
      <c r="F398" s="196" t="s">
        <v>1476</v>
      </c>
      <c r="G398" s="38"/>
      <c r="H398" s="38"/>
      <c r="I398" s="197"/>
      <c r="J398" s="38"/>
      <c r="K398" s="38"/>
      <c r="L398" s="41"/>
      <c r="M398" s="198"/>
      <c r="N398" s="199"/>
      <c r="O398" s="66"/>
      <c r="P398" s="66"/>
      <c r="Q398" s="66"/>
      <c r="R398" s="66"/>
      <c r="S398" s="66"/>
      <c r="T398" s="67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9" t="s">
        <v>138</v>
      </c>
      <c r="AU398" s="19" t="s">
        <v>81</v>
      </c>
    </row>
    <row r="399" spans="1:65" s="13" customFormat="1" ht="11.25">
      <c r="B399" s="200"/>
      <c r="C399" s="201"/>
      <c r="D399" s="202" t="s">
        <v>140</v>
      </c>
      <c r="E399" s="203" t="s">
        <v>19</v>
      </c>
      <c r="F399" s="204" t="s">
        <v>1294</v>
      </c>
      <c r="G399" s="201"/>
      <c r="H399" s="203" t="s">
        <v>19</v>
      </c>
      <c r="I399" s="205"/>
      <c r="J399" s="201"/>
      <c r="K399" s="201"/>
      <c r="L399" s="206"/>
      <c r="M399" s="207"/>
      <c r="N399" s="208"/>
      <c r="O399" s="208"/>
      <c r="P399" s="208"/>
      <c r="Q399" s="208"/>
      <c r="R399" s="208"/>
      <c r="S399" s="208"/>
      <c r="T399" s="209"/>
      <c r="AT399" s="210" t="s">
        <v>140</v>
      </c>
      <c r="AU399" s="210" t="s">
        <v>81</v>
      </c>
      <c r="AV399" s="13" t="s">
        <v>79</v>
      </c>
      <c r="AW399" s="13" t="s">
        <v>34</v>
      </c>
      <c r="AX399" s="13" t="s">
        <v>72</v>
      </c>
      <c r="AY399" s="210" t="s">
        <v>130</v>
      </c>
    </row>
    <row r="400" spans="1:65" s="13" customFormat="1" ht="11.25">
      <c r="B400" s="200"/>
      <c r="C400" s="201"/>
      <c r="D400" s="202" t="s">
        <v>140</v>
      </c>
      <c r="E400" s="203" t="s">
        <v>19</v>
      </c>
      <c r="F400" s="204" t="s">
        <v>1477</v>
      </c>
      <c r="G400" s="201"/>
      <c r="H400" s="203" t="s">
        <v>19</v>
      </c>
      <c r="I400" s="205"/>
      <c r="J400" s="201"/>
      <c r="K400" s="201"/>
      <c r="L400" s="206"/>
      <c r="M400" s="207"/>
      <c r="N400" s="208"/>
      <c r="O400" s="208"/>
      <c r="P400" s="208"/>
      <c r="Q400" s="208"/>
      <c r="R400" s="208"/>
      <c r="S400" s="208"/>
      <c r="T400" s="209"/>
      <c r="AT400" s="210" t="s">
        <v>140</v>
      </c>
      <c r="AU400" s="210" t="s">
        <v>81</v>
      </c>
      <c r="AV400" s="13" t="s">
        <v>79</v>
      </c>
      <c r="AW400" s="13" t="s">
        <v>34</v>
      </c>
      <c r="AX400" s="13" t="s">
        <v>72</v>
      </c>
      <c r="AY400" s="210" t="s">
        <v>130</v>
      </c>
    </row>
    <row r="401" spans="1:65" s="14" customFormat="1" ht="11.25">
      <c r="B401" s="211"/>
      <c r="C401" s="212"/>
      <c r="D401" s="202" t="s">
        <v>140</v>
      </c>
      <c r="E401" s="213" t="s">
        <v>19</v>
      </c>
      <c r="F401" s="214" t="s">
        <v>1467</v>
      </c>
      <c r="G401" s="212"/>
      <c r="H401" s="215">
        <v>2.6</v>
      </c>
      <c r="I401" s="216"/>
      <c r="J401" s="212"/>
      <c r="K401" s="212"/>
      <c r="L401" s="217"/>
      <c r="M401" s="218"/>
      <c r="N401" s="219"/>
      <c r="O401" s="219"/>
      <c r="P401" s="219"/>
      <c r="Q401" s="219"/>
      <c r="R401" s="219"/>
      <c r="S401" s="219"/>
      <c r="T401" s="220"/>
      <c r="AT401" s="221" t="s">
        <v>140</v>
      </c>
      <c r="AU401" s="221" t="s">
        <v>81</v>
      </c>
      <c r="AV401" s="14" t="s">
        <v>81</v>
      </c>
      <c r="AW401" s="14" t="s">
        <v>34</v>
      </c>
      <c r="AX401" s="14" t="s">
        <v>72</v>
      </c>
      <c r="AY401" s="221" t="s">
        <v>130</v>
      </c>
    </row>
    <row r="402" spans="1:65" s="15" customFormat="1" ht="11.25">
      <c r="B402" s="222"/>
      <c r="C402" s="223"/>
      <c r="D402" s="202" t="s">
        <v>140</v>
      </c>
      <c r="E402" s="224" t="s">
        <v>19</v>
      </c>
      <c r="F402" s="225" t="s">
        <v>144</v>
      </c>
      <c r="G402" s="223"/>
      <c r="H402" s="226">
        <v>2.6</v>
      </c>
      <c r="I402" s="227"/>
      <c r="J402" s="223"/>
      <c r="K402" s="223"/>
      <c r="L402" s="228"/>
      <c r="M402" s="229"/>
      <c r="N402" s="230"/>
      <c r="O402" s="230"/>
      <c r="P402" s="230"/>
      <c r="Q402" s="230"/>
      <c r="R402" s="230"/>
      <c r="S402" s="230"/>
      <c r="T402" s="231"/>
      <c r="AT402" s="232" t="s">
        <v>140</v>
      </c>
      <c r="AU402" s="232" t="s">
        <v>81</v>
      </c>
      <c r="AV402" s="15" t="s">
        <v>136</v>
      </c>
      <c r="AW402" s="15" t="s">
        <v>34</v>
      </c>
      <c r="AX402" s="15" t="s">
        <v>79</v>
      </c>
      <c r="AY402" s="232" t="s">
        <v>130</v>
      </c>
    </row>
    <row r="403" spans="1:65" s="12" customFormat="1" ht="22.9" customHeight="1">
      <c r="B403" s="165"/>
      <c r="C403" s="166"/>
      <c r="D403" s="167" t="s">
        <v>71</v>
      </c>
      <c r="E403" s="179" t="s">
        <v>452</v>
      </c>
      <c r="F403" s="179" t="s">
        <v>453</v>
      </c>
      <c r="G403" s="166"/>
      <c r="H403" s="166"/>
      <c r="I403" s="169"/>
      <c r="J403" s="180">
        <f>BK403</f>
        <v>0</v>
      </c>
      <c r="K403" s="166"/>
      <c r="L403" s="171"/>
      <c r="M403" s="172"/>
      <c r="N403" s="173"/>
      <c r="O403" s="173"/>
      <c r="P403" s="174">
        <f>SUM(P404:P405)</f>
        <v>0</v>
      </c>
      <c r="Q403" s="173"/>
      <c r="R403" s="174">
        <f>SUM(R404:R405)</f>
        <v>0</v>
      </c>
      <c r="S403" s="173"/>
      <c r="T403" s="175">
        <f>SUM(T404:T405)</f>
        <v>0</v>
      </c>
      <c r="AR403" s="176" t="s">
        <v>79</v>
      </c>
      <c r="AT403" s="177" t="s">
        <v>71</v>
      </c>
      <c r="AU403" s="177" t="s">
        <v>79</v>
      </c>
      <c r="AY403" s="176" t="s">
        <v>130</v>
      </c>
      <c r="BK403" s="178">
        <f>SUM(BK404:BK405)</f>
        <v>0</v>
      </c>
    </row>
    <row r="404" spans="1:65" s="2" customFormat="1" ht="24.2" customHeight="1">
      <c r="A404" s="36"/>
      <c r="B404" s="37"/>
      <c r="C404" s="181" t="s">
        <v>462</v>
      </c>
      <c r="D404" s="181" t="s">
        <v>132</v>
      </c>
      <c r="E404" s="182" t="s">
        <v>1478</v>
      </c>
      <c r="F404" s="183" t="s">
        <v>1479</v>
      </c>
      <c r="G404" s="184" t="s">
        <v>286</v>
      </c>
      <c r="H404" s="185">
        <v>178.73099999999999</v>
      </c>
      <c r="I404" s="186"/>
      <c r="J404" s="187">
        <f>ROUND(I404*H404,2)</f>
        <v>0</v>
      </c>
      <c r="K404" s="188"/>
      <c r="L404" s="41"/>
      <c r="M404" s="189" t="s">
        <v>19</v>
      </c>
      <c r="N404" s="190" t="s">
        <v>43</v>
      </c>
      <c r="O404" s="66"/>
      <c r="P404" s="191">
        <f>O404*H404</f>
        <v>0</v>
      </c>
      <c r="Q404" s="191">
        <v>0</v>
      </c>
      <c r="R404" s="191">
        <f>Q404*H404</f>
        <v>0</v>
      </c>
      <c r="S404" s="191">
        <v>0</v>
      </c>
      <c r="T404" s="192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193" t="s">
        <v>136</v>
      </c>
      <c r="AT404" s="193" t="s">
        <v>132</v>
      </c>
      <c r="AU404" s="193" t="s">
        <v>81</v>
      </c>
      <c r="AY404" s="19" t="s">
        <v>130</v>
      </c>
      <c r="BE404" s="194">
        <f>IF(N404="základní",J404,0)</f>
        <v>0</v>
      </c>
      <c r="BF404" s="194">
        <f>IF(N404="snížená",J404,0)</f>
        <v>0</v>
      </c>
      <c r="BG404" s="194">
        <f>IF(N404="zákl. přenesená",J404,0)</f>
        <v>0</v>
      </c>
      <c r="BH404" s="194">
        <f>IF(N404="sníž. přenesená",J404,0)</f>
        <v>0</v>
      </c>
      <c r="BI404" s="194">
        <f>IF(N404="nulová",J404,0)</f>
        <v>0</v>
      </c>
      <c r="BJ404" s="19" t="s">
        <v>79</v>
      </c>
      <c r="BK404" s="194">
        <f>ROUND(I404*H404,2)</f>
        <v>0</v>
      </c>
      <c r="BL404" s="19" t="s">
        <v>136</v>
      </c>
      <c r="BM404" s="193" t="s">
        <v>1480</v>
      </c>
    </row>
    <row r="405" spans="1:65" s="2" customFormat="1" ht="11.25">
      <c r="A405" s="36"/>
      <c r="B405" s="37"/>
      <c r="C405" s="38"/>
      <c r="D405" s="195" t="s">
        <v>138</v>
      </c>
      <c r="E405" s="38"/>
      <c r="F405" s="196" t="s">
        <v>1481</v>
      </c>
      <c r="G405" s="38"/>
      <c r="H405" s="38"/>
      <c r="I405" s="197"/>
      <c r="J405" s="38"/>
      <c r="K405" s="38"/>
      <c r="L405" s="41"/>
      <c r="M405" s="198"/>
      <c r="N405" s="199"/>
      <c r="O405" s="66"/>
      <c r="P405" s="66"/>
      <c r="Q405" s="66"/>
      <c r="R405" s="66"/>
      <c r="S405" s="66"/>
      <c r="T405" s="67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9" t="s">
        <v>138</v>
      </c>
      <c r="AU405" s="19" t="s">
        <v>81</v>
      </c>
    </row>
    <row r="406" spans="1:65" s="12" customFormat="1" ht="25.9" customHeight="1">
      <c r="B406" s="165"/>
      <c r="C406" s="166"/>
      <c r="D406" s="167" t="s">
        <v>71</v>
      </c>
      <c r="E406" s="168" t="s">
        <v>1250</v>
      </c>
      <c r="F406" s="168" t="s">
        <v>1251</v>
      </c>
      <c r="G406" s="166"/>
      <c r="H406" s="166"/>
      <c r="I406" s="169"/>
      <c r="J406" s="170">
        <f>BK406</f>
        <v>0</v>
      </c>
      <c r="K406" s="166"/>
      <c r="L406" s="171"/>
      <c r="M406" s="172"/>
      <c r="N406" s="173"/>
      <c r="O406" s="173"/>
      <c r="P406" s="174">
        <f>P407+P422</f>
        <v>0</v>
      </c>
      <c r="Q406" s="173"/>
      <c r="R406" s="174">
        <f>R407+R422</f>
        <v>0.26537928</v>
      </c>
      <c r="S406" s="173"/>
      <c r="T406" s="175">
        <f>T407+T422</f>
        <v>0</v>
      </c>
      <c r="AR406" s="176" t="s">
        <v>81</v>
      </c>
      <c r="AT406" s="177" t="s">
        <v>71</v>
      </c>
      <c r="AU406" s="177" t="s">
        <v>72</v>
      </c>
      <c r="AY406" s="176" t="s">
        <v>130</v>
      </c>
      <c r="BK406" s="178">
        <f>BK407+BK422</f>
        <v>0</v>
      </c>
    </row>
    <row r="407" spans="1:65" s="12" customFormat="1" ht="22.9" customHeight="1">
      <c r="B407" s="165"/>
      <c r="C407" s="166"/>
      <c r="D407" s="167" t="s">
        <v>71</v>
      </c>
      <c r="E407" s="179" t="s">
        <v>1259</v>
      </c>
      <c r="F407" s="179" t="s">
        <v>1260</v>
      </c>
      <c r="G407" s="166"/>
      <c r="H407" s="166"/>
      <c r="I407" s="169"/>
      <c r="J407" s="180">
        <f>BK407</f>
        <v>0</v>
      </c>
      <c r="K407" s="166"/>
      <c r="L407" s="171"/>
      <c r="M407" s="172"/>
      <c r="N407" s="173"/>
      <c r="O407" s="173"/>
      <c r="P407" s="174">
        <f>SUM(P408:P421)</f>
        <v>0</v>
      </c>
      <c r="Q407" s="173"/>
      <c r="R407" s="174">
        <f>SUM(R408:R421)</f>
        <v>0.26361299999999999</v>
      </c>
      <c r="S407" s="173"/>
      <c r="T407" s="175">
        <f>SUM(T408:T421)</f>
        <v>0</v>
      </c>
      <c r="AR407" s="176" t="s">
        <v>81</v>
      </c>
      <c r="AT407" s="177" t="s">
        <v>71</v>
      </c>
      <c r="AU407" s="177" t="s">
        <v>79</v>
      </c>
      <c r="AY407" s="176" t="s">
        <v>130</v>
      </c>
      <c r="BK407" s="178">
        <f>SUM(BK408:BK421)</f>
        <v>0</v>
      </c>
    </row>
    <row r="408" spans="1:65" s="2" customFormat="1" ht="16.5" customHeight="1">
      <c r="A408" s="36"/>
      <c r="B408" s="37"/>
      <c r="C408" s="181" t="s">
        <v>806</v>
      </c>
      <c r="D408" s="181" t="s">
        <v>132</v>
      </c>
      <c r="E408" s="182" t="s">
        <v>1482</v>
      </c>
      <c r="F408" s="183" t="s">
        <v>1483</v>
      </c>
      <c r="G408" s="184" t="s">
        <v>325</v>
      </c>
      <c r="H408" s="185">
        <v>251.06</v>
      </c>
      <c r="I408" s="186"/>
      <c r="J408" s="187">
        <f>ROUND(I408*H408,2)</f>
        <v>0</v>
      </c>
      <c r="K408" s="188"/>
      <c r="L408" s="41"/>
      <c r="M408" s="189" t="s">
        <v>19</v>
      </c>
      <c r="N408" s="190" t="s">
        <v>43</v>
      </c>
      <c r="O408" s="66"/>
      <c r="P408" s="191">
        <f>O408*H408</f>
        <v>0</v>
      </c>
      <c r="Q408" s="191">
        <v>5.0000000000000002E-5</v>
      </c>
      <c r="R408" s="191">
        <f>Q408*H408</f>
        <v>1.2553E-2</v>
      </c>
      <c r="S408" s="191">
        <v>0</v>
      </c>
      <c r="T408" s="192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193" t="s">
        <v>274</v>
      </c>
      <c r="AT408" s="193" t="s">
        <v>132</v>
      </c>
      <c r="AU408" s="193" t="s">
        <v>81</v>
      </c>
      <c r="AY408" s="19" t="s">
        <v>130</v>
      </c>
      <c r="BE408" s="194">
        <f>IF(N408="základní",J408,0)</f>
        <v>0</v>
      </c>
      <c r="BF408" s="194">
        <f>IF(N408="snížená",J408,0)</f>
        <v>0</v>
      </c>
      <c r="BG408" s="194">
        <f>IF(N408="zákl. přenesená",J408,0)</f>
        <v>0</v>
      </c>
      <c r="BH408" s="194">
        <f>IF(N408="sníž. přenesená",J408,0)</f>
        <v>0</v>
      </c>
      <c r="BI408" s="194">
        <f>IF(N408="nulová",J408,0)</f>
        <v>0</v>
      </c>
      <c r="BJ408" s="19" t="s">
        <v>79</v>
      </c>
      <c r="BK408" s="194">
        <f>ROUND(I408*H408,2)</f>
        <v>0</v>
      </c>
      <c r="BL408" s="19" t="s">
        <v>274</v>
      </c>
      <c r="BM408" s="193" t="s">
        <v>1484</v>
      </c>
    </row>
    <row r="409" spans="1:65" s="2" customFormat="1" ht="11.25">
      <c r="A409" s="36"/>
      <c r="B409" s="37"/>
      <c r="C409" s="38"/>
      <c r="D409" s="195" t="s">
        <v>138</v>
      </c>
      <c r="E409" s="38"/>
      <c r="F409" s="196" t="s">
        <v>1485</v>
      </c>
      <c r="G409" s="38"/>
      <c r="H409" s="38"/>
      <c r="I409" s="197"/>
      <c r="J409" s="38"/>
      <c r="K409" s="38"/>
      <c r="L409" s="41"/>
      <c r="M409" s="198"/>
      <c r="N409" s="199"/>
      <c r="O409" s="66"/>
      <c r="P409" s="66"/>
      <c r="Q409" s="66"/>
      <c r="R409" s="66"/>
      <c r="S409" s="66"/>
      <c r="T409" s="67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9" t="s">
        <v>138</v>
      </c>
      <c r="AU409" s="19" t="s">
        <v>81</v>
      </c>
    </row>
    <row r="410" spans="1:65" s="13" customFormat="1" ht="11.25">
      <c r="B410" s="200"/>
      <c r="C410" s="201"/>
      <c r="D410" s="202" t="s">
        <v>140</v>
      </c>
      <c r="E410" s="203" t="s">
        <v>19</v>
      </c>
      <c r="F410" s="204" t="s">
        <v>1486</v>
      </c>
      <c r="G410" s="201"/>
      <c r="H410" s="203" t="s">
        <v>19</v>
      </c>
      <c r="I410" s="205"/>
      <c r="J410" s="201"/>
      <c r="K410" s="201"/>
      <c r="L410" s="206"/>
      <c r="M410" s="207"/>
      <c r="N410" s="208"/>
      <c r="O410" s="208"/>
      <c r="P410" s="208"/>
      <c r="Q410" s="208"/>
      <c r="R410" s="208"/>
      <c r="S410" s="208"/>
      <c r="T410" s="209"/>
      <c r="AT410" s="210" t="s">
        <v>140</v>
      </c>
      <c r="AU410" s="210" t="s">
        <v>81</v>
      </c>
      <c r="AV410" s="13" t="s">
        <v>79</v>
      </c>
      <c r="AW410" s="13" t="s">
        <v>34</v>
      </c>
      <c r="AX410" s="13" t="s">
        <v>72</v>
      </c>
      <c r="AY410" s="210" t="s">
        <v>130</v>
      </c>
    </row>
    <row r="411" spans="1:65" s="13" customFormat="1" ht="11.25">
      <c r="B411" s="200"/>
      <c r="C411" s="201"/>
      <c r="D411" s="202" t="s">
        <v>140</v>
      </c>
      <c r="E411" s="203" t="s">
        <v>19</v>
      </c>
      <c r="F411" s="204" t="s">
        <v>1487</v>
      </c>
      <c r="G411" s="201"/>
      <c r="H411" s="203" t="s">
        <v>19</v>
      </c>
      <c r="I411" s="205"/>
      <c r="J411" s="201"/>
      <c r="K411" s="201"/>
      <c r="L411" s="206"/>
      <c r="M411" s="207"/>
      <c r="N411" s="208"/>
      <c r="O411" s="208"/>
      <c r="P411" s="208"/>
      <c r="Q411" s="208"/>
      <c r="R411" s="208"/>
      <c r="S411" s="208"/>
      <c r="T411" s="209"/>
      <c r="AT411" s="210" t="s">
        <v>140</v>
      </c>
      <c r="AU411" s="210" t="s">
        <v>81</v>
      </c>
      <c r="AV411" s="13" t="s">
        <v>79</v>
      </c>
      <c r="AW411" s="13" t="s">
        <v>34</v>
      </c>
      <c r="AX411" s="13" t="s">
        <v>72</v>
      </c>
      <c r="AY411" s="210" t="s">
        <v>130</v>
      </c>
    </row>
    <row r="412" spans="1:65" s="14" customFormat="1" ht="11.25">
      <c r="B412" s="211"/>
      <c r="C412" s="212"/>
      <c r="D412" s="202" t="s">
        <v>140</v>
      </c>
      <c r="E412" s="213" t="s">
        <v>19</v>
      </c>
      <c r="F412" s="214" t="s">
        <v>1488</v>
      </c>
      <c r="G412" s="212"/>
      <c r="H412" s="215">
        <v>251.06</v>
      </c>
      <c r="I412" s="216"/>
      <c r="J412" s="212"/>
      <c r="K412" s="212"/>
      <c r="L412" s="217"/>
      <c r="M412" s="218"/>
      <c r="N412" s="219"/>
      <c r="O412" s="219"/>
      <c r="P412" s="219"/>
      <c r="Q412" s="219"/>
      <c r="R412" s="219"/>
      <c r="S412" s="219"/>
      <c r="T412" s="220"/>
      <c r="AT412" s="221" t="s">
        <v>140</v>
      </c>
      <c r="AU412" s="221" t="s">
        <v>81</v>
      </c>
      <c r="AV412" s="14" t="s">
        <v>81</v>
      </c>
      <c r="AW412" s="14" t="s">
        <v>34</v>
      </c>
      <c r="AX412" s="14" t="s">
        <v>72</v>
      </c>
      <c r="AY412" s="221" t="s">
        <v>130</v>
      </c>
    </row>
    <row r="413" spans="1:65" s="15" customFormat="1" ht="11.25">
      <c r="B413" s="222"/>
      <c r="C413" s="223"/>
      <c r="D413" s="202" t="s">
        <v>140</v>
      </c>
      <c r="E413" s="224" t="s">
        <v>19</v>
      </c>
      <c r="F413" s="225" t="s">
        <v>144</v>
      </c>
      <c r="G413" s="223"/>
      <c r="H413" s="226">
        <v>251.06</v>
      </c>
      <c r="I413" s="227"/>
      <c r="J413" s="223"/>
      <c r="K413" s="223"/>
      <c r="L413" s="228"/>
      <c r="M413" s="229"/>
      <c r="N413" s="230"/>
      <c r="O413" s="230"/>
      <c r="P413" s="230"/>
      <c r="Q413" s="230"/>
      <c r="R413" s="230"/>
      <c r="S413" s="230"/>
      <c r="T413" s="231"/>
      <c r="AT413" s="232" t="s">
        <v>140</v>
      </c>
      <c r="AU413" s="232" t="s">
        <v>81</v>
      </c>
      <c r="AV413" s="15" t="s">
        <v>136</v>
      </c>
      <c r="AW413" s="15" t="s">
        <v>34</v>
      </c>
      <c r="AX413" s="15" t="s">
        <v>79</v>
      </c>
      <c r="AY413" s="232" t="s">
        <v>130</v>
      </c>
    </row>
    <row r="414" spans="1:65" s="2" customFormat="1" ht="24.2" customHeight="1">
      <c r="A414" s="36"/>
      <c r="B414" s="37"/>
      <c r="C414" s="244" t="s">
        <v>810</v>
      </c>
      <c r="D414" s="244" t="s">
        <v>322</v>
      </c>
      <c r="E414" s="245" t="s">
        <v>1489</v>
      </c>
      <c r="F414" s="246" t="s">
        <v>1490</v>
      </c>
      <c r="G414" s="247" t="s">
        <v>325</v>
      </c>
      <c r="H414" s="248">
        <v>251.06</v>
      </c>
      <c r="I414" s="249"/>
      <c r="J414" s="250">
        <f>ROUND(I414*H414,2)</f>
        <v>0</v>
      </c>
      <c r="K414" s="251"/>
      <c r="L414" s="252"/>
      <c r="M414" s="253" t="s">
        <v>19</v>
      </c>
      <c r="N414" s="254" t="s">
        <v>43</v>
      </c>
      <c r="O414" s="66"/>
      <c r="P414" s="191">
        <f>O414*H414</f>
        <v>0</v>
      </c>
      <c r="Q414" s="191">
        <v>1E-3</v>
      </c>
      <c r="R414" s="191">
        <f>Q414*H414</f>
        <v>0.25106000000000001</v>
      </c>
      <c r="S414" s="191">
        <v>0</v>
      </c>
      <c r="T414" s="192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193" t="s">
        <v>392</v>
      </c>
      <c r="AT414" s="193" t="s">
        <v>322</v>
      </c>
      <c r="AU414" s="193" t="s">
        <v>81</v>
      </c>
      <c r="AY414" s="19" t="s">
        <v>130</v>
      </c>
      <c r="BE414" s="194">
        <f>IF(N414="základní",J414,0)</f>
        <v>0</v>
      </c>
      <c r="BF414" s="194">
        <f>IF(N414="snížená",J414,0)</f>
        <v>0</v>
      </c>
      <c r="BG414" s="194">
        <f>IF(N414="zákl. přenesená",J414,0)</f>
        <v>0</v>
      </c>
      <c r="BH414" s="194">
        <f>IF(N414="sníž. přenesená",J414,0)</f>
        <v>0</v>
      </c>
      <c r="BI414" s="194">
        <f>IF(N414="nulová",J414,0)</f>
        <v>0</v>
      </c>
      <c r="BJ414" s="19" t="s">
        <v>79</v>
      </c>
      <c r="BK414" s="194">
        <f>ROUND(I414*H414,2)</f>
        <v>0</v>
      </c>
      <c r="BL414" s="19" t="s">
        <v>274</v>
      </c>
      <c r="BM414" s="193" t="s">
        <v>1491</v>
      </c>
    </row>
    <row r="415" spans="1:65" s="2" customFormat="1" ht="19.5">
      <c r="A415" s="36"/>
      <c r="B415" s="37"/>
      <c r="C415" s="38"/>
      <c r="D415" s="202" t="s">
        <v>449</v>
      </c>
      <c r="E415" s="38"/>
      <c r="F415" s="255" t="s">
        <v>1492</v>
      </c>
      <c r="G415" s="38"/>
      <c r="H415" s="38"/>
      <c r="I415" s="197"/>
      <c r="J415" s="38"/>
      <c r="K415" s="38"/>
      <c r="L415" s="41"/>
      <c r="M415" s="198"/>
      <c r="N415" s="199"/>
      <c r="O415" s="66"/>
      <c r="P415" s="66"/>
      <c r="Q415" s="66"/>
      <c r="R415" s="66"/>
      <c r="S415" s="66"/>
      <c r="T415" s="67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T415" s="19" t="s">
        <v>449</v>
      </c>
      <c r="AU415" s="19" t="s">
        <v>81</v>
      </c>
    </row>
    <row r="416" spans="1:65" s="13" customFormat="1" ht="11.25">
      <c r="B416" s="200"/>
      <c r="C416" s="201"/>
      <c r="D416" s="202" t="s">
        <v>140</v>
      </c>
      <c r="E416" s="203" t="s">
        <v>19</v>
      </c>
      <c r="F416" s="204" t="s">
        <v>1493</v>
      </c>
      <c r="G416" s="201"/>
      <c r="H416" s="203" t="s">
        <v>19</v>
      </c>
      <c r="I416" s="205"/>
      <c r="J416" s="201"/>
      <c r="K416" s="201"/>
      <c r="L416" s="206"/>
      <c r="M416" s="207"/>
      <c r="N416" s="208"/>
      <c r="O416" s="208"/>
      <c r="P416" s="208"/>
      <c r="Q416" s="208"/>
      <c r="R416" s="208"/>
      <c r="S416" s="208"/>
      <c r="T416" s="209"/>
      <c r="AT416" s="210" t="s">
        <v>140</v>
      </c>
      <c r="AU416" s="210" t="s">
        <v>81</v>
      </c>
      <c r="AV416" s="13" t="s">
        <v>79</v>
      </c>
      <c r="AW416" s="13" t="s">
        <v>34</v>
      </c>
      <c r="AX416" s="13" t="s">
        <v>72</v>
      </c>
      <c r="AY416" s="210" t="s">
        <v>130</v>
      </c>
    </row>
    <row r="417" spans="1:65" s="13" customFormat="1" ht="11.25">
      <c r="B417" s="200"/>
      <c r="C417" s="201"/>
      <c r="D417" s="202" t="s">
        <v>140</v>
      </c>
      <c r="E417" s="203" t="s">
        <v>19</v>
      </c>
      <c r="F417" s="204" t="s">
        <v>1494</v>
      </c>
      <c r="G417" s="201"/>
      <c r="H417" s="203" t="s">
        <v>19</v>
      </c>
      <c r="I417" s="205"/>
      <c r="J417" s="201"/>
      <c r="K417" s="201"/>
      <c r="L417" s="206"/>
      <c r="M417" s="207"/>
      <c r="N417" s="208"/>
      <c r="O417" s="208"/>
      <c r="P417" s="208"/>
      <c r="Q417" s="208"/>
      <c r="R417" s="208"/>
      <c r="S417" s="208"/>
      <c r="T417" s="209"/>
      <c r="AT417" s="210" t="s">
        <v>140</v>
      </c>
      <c r="AU417" s="210" t="s">
        <v>81</v>
      </c>
      <c r="AV417" s="13" t="s">
        <v>79</v>
      </c>
      <c r="AW417" s="13" t="s">
        <v>34</v>
      </c>
      <c r="AX417" s="13" t="s">
        <v>72</v>
      </c>
      <c r="AY417" s="210" t="s">
        <v>130</v>
      </c>
    </row>
    <row r="418" spans="1:65" s="14" customFormat="1" ht="11.25">
      <c r="B418" s="211"/>
      <c r="C418" s="212"/>
      <c r="D418" s="202" t="s">
        <v>140</v>
      </c>
      <c r="E418" s="213" t="s">
        <v>19</v>
      </c>
      <c r="F418" s="214" t="s">
        <v>1488</v>
      </c>
      <c r="G418" s="212"/>
      <c r="H418" s="215">
        <v>251.06</v>
      </c>
      <c r="I418" s="216"/>
      <c r="J418" s="212"/>
      <c r="K418" s="212"/>
      <c r="L418" s="217"/>
      <c r="M418" s="218"/>
      <c r="N418" s="219"/>
      <c r="O418" s="219"/>
      <c r="P418" s="219"/>
      <c r="Q418" s="219"/>
      <c r="R418" s="219"/>
      <c r="S418" s="219"/>
      <c r="T418" s="220"/>
      <c r="AT418" s="221" t="s">
        <v>140</v>
      </c>
      <c r="AU418" s="221" t="s">
        <v>81</v>
      </c>
      <c r="AV418" s="14" t="s">
        <v>81</v>
      </c>
      <c r="AW418" s="14" t="s">
        <v>34</v>
      </c>
      <c r="AX418" s="14" t="s">
        <v>72</v>
      </c>
      <c r="AY418" s="221" t="s">
        <v>130</v>
      </c>
    </row>
    <row r="419" spans="1:65" s="15" customFormat="1" ht="11.25">
      <c r="B419" s="222"/>
      <c r="C419" s="223"/>
      <c r="D419" s="202" t="s">
        <v>140</v>
      </c>
      <c r="E419" s="224" t="s">
        <v>19</v>
      </c>
      <c r="F419" s="225" t="s">
        <v>144</v>
      </c>
      <c r="G419" s="223"/>
      <c r="H419" s="226">
        <v>251.06</v>
      </c>
      <c r="I419" s="227"/>
      <c r="J419" s="223"/>
      <c r="K419" s="223"/>
      <c r="L419" s="228"/>
      <c r="M419" s="229"/>
      <c r="N419" s="230"/>
      <c r="O419" s="230"/>
      <c r="P419" s="230"/>
      <c r="Q419" s="230"/>
      <c r="R419" s="230"/>
      <c r="S419" s="230"/>
      <c r="T419" s="231"/>
      <c r="AT419" s="232" t="s">
        <v>140</v>
      </c>
      <c r="AU419" s="232" t="s">
        <v>81</v>
      </c>
      <c r="AV419" s="15" t="s">
        <v>136</v>
      </c>
      <c r="AW419" s="15" t="s">
        <v>34</v>
      </c>
      <c r="AX419" s="15" t="s">
        <v>79</v>
      </c>
      <c r="AY419" s="232" t="s">
        <v>130</v>
      </c>
    </row>
    <row r="420" spans="1:65" s="2" customFormat="1" ht="24.2" customHeight="1">
      <c r="A420" s="36"/>
      <c r="B420" s="37"/>
      <c r="C420" s="181" t="s">
        <v>817</v>
      </c>
      <c r="D420" s="181" t="s">
        <v>132</v>
      </c>
      <c r="E420" s="182" t="s">
        <v>1495</v>
      </c>
      <c r="F420" s="183" t="s">
        <v>1496</v>
      </c>
      <c r="G420" s="184" t="s">
        <v>286</v>
      </c>
      <c r="H420" s="185">
        <v>0.26400000000000001</v>
      </c>
      <c r="I420" s="186"/>
      <c r="J420" s="187">
        <f>ROUND(I420*H420,2)</f>
        <v>0</v>
      </c>
      <c r="K420" s="188"/>
      <c r="L420" s="41"/>
      <c r="M420" s="189" t="s">
        <v>19</v>
      </c>
      <c r="N420" s="190" t="s">
        <v>43</v>
      </c>
      <c r="O420" s="66"/>
      <c r="P420" s="191">
        <f>O420*H420</f>
        <v>0</v>
      </c>
      <c r="Q420" s="191">
        <v>0</v>
      </c>
      <c r="R420" s="191">
        <f>Q420*H420</f>
        <v>0</v>
      </c>
      <c r="S420" s="191">
        <v>0</v>
      </c>
      <c r="T420" s="192">
        <f>S420*H420</f>
        <v>0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193" t="s">
        <v>274</v>
      </c>
      <c r="AT420" s="193" t="s">
        <v>132</v>
      </c>
      <c r="AU420" s="193" t="s">
        <v>81</v>
      </c>
      <c r="AY420" s="19" t="s">
        <v>130</v>
      </c>
      <c r="BE420" s="194">
        <f>IF(N420="základní",J420,0)</f>
        <v>0</v>
      </c>
      <c r="BF420" s="194">
        <f>IF(N420="snížená",J420,0)</f>
        <v>0</v>
      </c>
      <c r="BG420" s="194">
        <f>IF(N420="zákl. přenesená",J420,0)</f>
        <v>0</v>
      </c>
      <c r="BH420" s="194">
        <f>IF(N420="sníž. přenesená",J420,0)</f>
        <v>0</v>
      </c>
      <c r="BI420" s="194">
        <f>IF(N420="nulová",J420,0)</f>
        <v>0</v>
      </c>
      <c r="BJ420" s="19" t="s">
        <v>79</v>
      </c>
      <c r="BK420" s="194">
        <f>ROUND(I420*H420,2)</f>
        <v>0</v>
      </c>
      <c r="BL420" s="19" t="s">
        <v>274</v>
      </c>
      <c r="BM420" s="193" t="s">
        <v>1497</v>
      </c>
    </row>
    <row r="421" spans="1:65" s="2" customFormat="1" ht="11.25">
      <c r="A421" s="36"/>
      <c r="B421" s="37"/>
      <c r="C421" s="38"/>
      <c r="D421" s="195" t="s">
        <v>138</v>
      </c>
      <c r="E421" s="38"/>
      <c r="F421" s="196" t="s">
        <v>1498</v>
      </c>
      <c r="G421" s="38"/>
      <c r="H421" s="38"/>
      <c r="I421" s="197"/>
      <c r="J421" s="38"/>
      <c r="K421" s="38"/>
      <c r="L421" s="41"/>
      <c r="M421" s="198"/>
      <c r="N421" s="199"/>
      <c r="O421" s="66"/>
      <c r="P421" s="66"/>
      <c r="Q421" s="66"/>
      <c r="R421" s="66"/>
      <c r="S421" s="66"/>
      <c r="T421" s="67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T421" s="19" t="s">
        <v>138</v>
      </c>
      <c r="AU421" s="19" t="s">
        <v>81</v>
      </c>
    </row>
    <row r="422" spans="1:65" s="12" customFormat="1" ht="22.9" customHeight="1">
      <c r="B422" s="165"/>
      <c r="C422" s="166"/>
      <c r="D422" s="167" t="s">
        <v>71</v>
      </c>
      <c r="E422" s="179" t="s">
        <v>1277</v>
      </c>
      <c r="F422" s="179" t="s">
        <v>1278</v>
      </c>
      <c r="G422" s="166"/>
      <c r="H422" s="166"/>
      <c r="I422" s="169"/>
      <c r="J422" s="180">
        <f>BK422</f>
        <v>0</v>
      </c>
      <c r="K422" s="166"/>
      <c r="L422" s="171"/>
      <c r="M422" s="172"/>
      <c r="N422" s="173"/>
      <c r="O422" s="173"/>
      <c r="P422" s="174">
        <f>SUM(P423:P433)</f>
        <v>0</v>
      </c>
      <c r="Q422" s="173"/>
      <c r="R422" s="174">
        <f>SUM(R423:R433)</f>
        <v>1.7662800000000001E-3</v>
      </c>
      <c r="S422" s="173"/>
      <c r="T422" s="175">
        <f>SUM(T423:T433)</f>
        <v>0</v>
      </c>
      <c r="AR422" s="176" t="s">
        <v>81</v>
      </c>
      <c r="AT422" s="177" t="s">
        <v>71</v>
      </c>
      <c r="AU422" s="177" t="s">
        <v>79</v>
      </c>
      <c r="AY422" s="176" t="s">
        <v>130</v>
      </c>
      <c r="BK422" s="178">
        <f>SUM(BK423:BK433)</f>
        <v>0</v>
      </c>
    </row>
    <row r="423" spans="1:65" s="2" customFormat="1" ht="21.75" customHeight="1">
      <c r="A423" s="36"/>
      <c r="B423" s="37"/>
      <c r="C423" s="181" t="s">
        <v>825</v>
      </c>
      <c r="D423" s="181" t="s">
        <v>132</v>
      </c>
      <c r="E423" s="182" t="s">
        <v>1280</v>
      </c>
      <c r="F423" s="183" t="s">
        <v>1281</v>
      </c>
      <c r="G423" s="184" t="s">
        <v>154</v>
      </c>
      <c r="H423" s="185">
        <v>1.1040000000000001</v>
      </c>
      <c r="I423" s="186"/>
      <c r="J423" s="187">
        <f>ROUND(I423*H423,2)</f>
        <v>0</v>
      </c>
      <c r="K423" s="188"/>
      <c r="L423" s="41"/>
      <c r="M423" s="189" t="s">
        <v>19</v>
      </c>
      <c r="N423" s="190" t="s">
        <v>43</v>
      </c>
      <c r="O423" s="66"/>
      <c r="P423" s="191">
        <f>O423*H423</f>
        <v>0</v>
      </c>
      <c r="Q423" s="191">
        <v>8.1999999999999998E-4</v>
      </c>
      <c r="R423" s="191">
        <f>Q423*H423</f>
        <v>9.0528000000000006E-4</v>
      </c>
      <c r="S423" s="191">
        <v>0</v>
      </c>
      <c r="T423" s="192">
        <f>S423*H423</f>
        <v>0</v>
      </c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R423" s="193" t="s">
        <v>274</v>
      </c>
      <c r="AT423" s="193" t="s">
        <v>132</v>
      </c>
      <c r="AU423" s="193" t="s">
        <v>81</v>
      </c>
      <c r="AY423" s="19" t="s">
        <v>130</v>
      </c>
      <c r="BE423" s="194">
        <f>IF(N423="základní",J423,0)</f>
        <v>0</v>
      </c>
      <c r="BF423" s="194">
        <f>IF(N423="snížená",J423,0)</f>
        <v>0</v>
      </c>
      <c r="BG423" s="194">
        <f>IF(N423="zákl. přenesená",J423,0)</f>
        <v>0</v>
      </c>
      <c r="BH423" s="194">
        <f>IF(N423="sníž. přenesená",J423,0)</f>
        <v>0</v>
      </c>
      <c r="BI423" s="194">
        <f>IF(N423="nulová",J423,0)</f>
        <v>0</v>
      </c>
      <c r="BJ423" s="19" t="s">
        <v>79</v>
      </c>
      <c r="BK423" s="194">
        <f>ROUND(I423*H423,2)</f>
        <v>0</v>
      </c>
      <c r="BL423" s="19" t="s">
        <v>274</v>
      </c>
      <c r="BM423" s="193" t="s">
        <v>1499</v>
      </c>
    </row>
    <row r="424" spans="1:65" s="2" customFormat="1" ht="11.25">
      <c r="A424" s="36"/>
      <c r="B424" s="37"/>
      <c r="C424" s="38"/>
      <c r="D424" s="195" t="s">
        <v>138</v>
      </c>
      <c r="E424" s="38"/>
      <c r="F424" s="196" t="s">
        <v>1283</v>
      </c>
      <c r="G424" s="38"/>
      <c r="H424" s="38"/>
      <c r="I424" s="197"/>
      <c r="J424" s="38"/>
      <c r="K424" s="38"/>
      <c r="L424" s="41"/>
      <c r="M424" s="198"/>
      <c r="N424" s="199"/>
      <c r="O424" s="66"/>
      <c r="P424" s="66"/>
      <c r="Q424" s="66"/>
      <c r="R424" s="66"/>
      <c r="S424" s="66"/>
      <c r="T424" s="67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T424" s="19" t="s">
        <v>138</v>
      </c>
      <c r="AU424" s="19" t="s">
        <v>81</v>
      </c>
    </row>
    <row r="425" spans="1:65" s="13" customFormat="1" ht="11.25">
      <c r="B425" s="200"/>
      <c r="C425" s="201"/>
      <c r="D425" s="202" t="s">
        <v>140</v>
      </c>
      <c r="E425" s="203" t="s">
        <v>19</v>
      </c>
      <c r="F425" s="204" t="s">
        <v>1500</v>
      </c>
      <c r="G425" s="201"/>
      <c r="H425" s="203" t="s">
        <v>19</v>
      </c>
      <c r="I425" s="205"/>
      <c r="J425" s="201"/>
      <c r="K425" s="201"/>
      <c r="L425" s="206"/>
      <c r="M425" s="207"/>
      <c r="N425" s="208"/>
      <c r="O425" s="208"/>
      <c r="P425" s="208"/>
      <c r="Q425" s="208"/>
      <c r="R425" s="208"/>
      <c r="S425" s="208"/>
      <c r="T425" s="209"/>
      <c r="AT425" s="210" t="s">
        <v>140</v>
      </c>
      <c r="AU425" s="210" t="s">
        <v>81</v>
      </c>
      <c r="AV425" s="13" t="s">
        <v>79</v>
      </c>
      <c r="AW425" s="13" t="s">
        <v>34</v>
      </c>
      <c r="AX425" s="13" t="s">
        <v>72</v>
      </c>
      <c r="AY425" s="210" t="s">
        <v>130</v>
      </c>
    </row>
    <row r="426" spans="1:65" s="13" customFormat="1" ht="11.25">
      <c r="B426" s="200"/>
      <c r="C426" s="201"/>
      <c r="D426" s="202" t="s">
        <v>140</v>
      </c>
      <c r="E426" s="203" t="s">
        <v>19</v>
      </c>
      <c r="F426" s="204" t="s">
        <v>1501</v>
      </c>
      <c r="G426" s="201"/>
      <c r="H426" s="203" t="s">
        <v>19</v>
      </c>
      <c r="I426" s="205"/>
      <c r="J426" s="201"/>
      <c r="K426" s="201"/>
      <c r="L426" s="206"/>
      <c r="M426" s="207"/>
      <c r="N426" s="208"/>
      <c r="O426" s="208"/>
      <c r="P426" s="208"/>
      <c r="Q426" s="208"/>
      <c r="R426" s="208"/>
      <c r="S426" s="208"/>
      <c r="T426" s="209"/>
      <c r="AT426" s="210" t="s">
        <v>140</v>
      </c>
      <c r="AU426" s="210" t="s">
        <v>81</v>
      </c>
      <c r="AV426" s="13" t="s">
        <v>79</v>
      </c>
      <c r="AW426" s="13" t="s">
        <v>34</v>
      </c>
      <c r="AX426" s="13" t="s">
        <v>72</v>
      </c>
      <c r="AY426" s="210" t="s">
        <v>130</v>
      </c>
    </row>
    <row r="427" spans="1:65" s="14" customFormat="1" ht="11.25">
      <c r="B427" s="211"/>
      <c r="C427" s="212"/>
      <c r="D427" s="202" t="s">
        <v>140</v>
      </c>
      <c r="E427" s="213" t="s">
        <v>19</v>
      </c>
      <c r="F427" s="214" t="s">
        <v>1502</v>
      </c>
      <c r="G427" s="212"/>
      <c r="H427" s="215">
        <v>0.98099999999999998</v>
      </c>
      <c r="I427" s="216"/>
      <c r="J427" s="212"/>
      <c r="K427" s="212"/>
      <c r="L427" s="217"/>
      <c r="M427" s="218"/>
      <c r="N427" s="219"/>
      <c r="O427" s="219"/>
      <c r="P427" s="219"/>
      <c r="Q427" s="219"/>
      <c r="R427" s="219"/>
      <c r="S427" s="219"/>
      <c r="T427" s="220"/>
      <c r="AT427" s="221" t="s">
        <v>140</v>
      </c>
      <c r="AU427" s="221" t="s">
        <v>81</v>
      </c>
      <c r="AV427" s="14" t="s">
        <v>81</v>
      </c>
      <c r="AW427" s="14" t="s">
        <v>34</v>
      </c>
      <c r="AX427" s="14" t="s">
        <v>72</v>
      </c>
      <c r="AY427" s="221" t="s">
        <v>130</v>
      </c>
    </row>
    <row r="428" spans="1:65" s="14" customFormat="1" ht="11.25">
      <c r="B428" s="211"/>
      <c r="C428" s="212"/>
      <c r="D428" s="202" t="s">
        <v>140</v>
      </c>
      <c r="E428" s="213" t="s">
        <v>19</v>
      </c>
      <c r="F428" s="214" t="s">
        <v>1503</v>
      </c>
      <c r="G428" s="212"/>
      <c r="H428" s="215">
        <v>0.123</v>
      </c>
      <c r="I428" s="216"/>
      <c r="J428" s="212"/>
      <c r="K428" s="212"/>
      <c r="L428" s="217"/>
      <c r="M428" s="218"/>
      <c r="N428" s="219"/>
      <c r="O428" s="219"/>
      <c r="P428" s="219"/>
      <c r="Q428" s="219"/>
      <c r="R428" s="219"/>
      <c r="S428" s="219"/>
      <c r="T428" s="220"/>
      <c r="AT428" s="221" t="s">
        <v>140</v>
      </c>
      <c r="AU428" s="221" t="s">
        <v>81</v>
      </c>
      <c r="AV428" s="14" t="s">
        <v>81</v>
      </c>
      <c r="AW428" s="14" t="s">
        <v>34</v>
      </c>
      <c r="AX428" s="14" t="s">
        <v>72</v>
      </c>
      <c r="AY428" s="221" t="s">
        <v>130</v>
      </c>
    </row>
    <row r="429" spans="1:65" s="15" customFormat="1" ht="11.25">
      <c r="B429" s="222"/>
      <c r="C429" s="223"/>
      <c r="D429" s="202" t="s">
        <v>140</v>
      </c>
      <c r="E429" s="224" t="s">
        <v>19</v>
      </c>
      <c r="F429" s="225" t="s">
        <v>144</v>
      </c>
      <c r="G429" s="223"/>
      <c r="H429" s="226">
        <v>1.1040000000000001</v>
      </c>
      <c r="I429" s="227"/>
      <c r="J429" s="223"/>
      <c r="K429" s="223"/>
      <c r="L429" s="228"/>
      <c r="M429" s="229"/>
      <c r="N429" s="230"/>
      <c r="O429" s="230"/>
      <c r="P429" s="230"/>
      <c r="Q429" s="230"/>
      <c r="R429" s="230"/>
      <c r="S429" s="230"/>
      <c r="T429" s="231"/>
      <c r="AT429" s="232" t="s">
        <v>140</v>
      </c>
      <c r="AU429" s="232" t="s">
        <v>81</v>
      </c>
      <c r="AV429" s="15" t="s">
        <v>136</v>
      </c>
      <c r="AW429" s="15" t="s">
        <v>34</v>
      </c>
      <c r="AX429" s="15" t="s">
        <v>79</v>
      </c>
      <c r="AY429" s="232" t="s">
        <v>130</v>
      </c>
    </row>
    <row r="430" spans="1:65" s="2" customFormat="1" ht="16.5" customHeight="1">
      <c r="A430" s="36"/>
      <c r="B430" s="37"/>
      <c r="C430" s="244" t="s">
        <v>831</v>
      </c>
      <c r="D430" s="244" t="s">
        <v>322</v>
      </c>
      <c r="E430" s="245" t="s">
        <v>1287</v>
      </c>
      <c r="F430" s="246" t="s">
        <v>1288</v>
      </c>
      <c r="G430" s="247" t="s">
        <v>325</v>
      </c>
      <c r="H430" s="248">
        <v>0.86099999999999999</v>
      </c>
      <c r="I430" s="249"/>
      <c r="J430" s="250">
        <f>ROUND(I430*H430,2)</f>
        <v>0</v>
      </c>
      <c r="K430" s="251"/>
      <c r="L430" s="252"/>
      <c r="M430" s="253" t="s">
        <v>19</v>
      </c>
      <c r="N430" s="254" t="s">
        <v>43</v>
      </c>
      <c r="O430" s="66"/>
      <c r="P430" s="191">
        <f>O430*H430</f>
        <v>0</v>
      </c>
      <c r="Q430" s="191">
        <v>1E-3</v>
      </c>
      <c r="R430" s="191">
        <f>Q430*H430</f>
        <v>8.61E-4</v>
      </c>
      <c r="S430" s="191">
        <v>0</v>
      </c>
      <c r="T430" s="192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93" t="s">
        <v>392</v>
      </c>
      <c r="AT430" s="193" t="s">
        <v>322</v>
      </c>
      <c r="AU430" s="193" t="s">
        <v>81</v>
      </c>
      <c r="AY430" s="19" t="s">
        <v>130</v>
      </c>
      <c r="BE430" s="194">
        <f>IF(N430="základní",J430,0)</f>
        <v>0</v>
      </c>
      <c r="BF430" s="194">
        <f>IF(N430="snížená",J430,0)</f>
        <v>0</v>
      </c>
      <c r="BG430" s="194">
        <f>IF(N430="zákl. přenesená",J430,0)</f>
        <v>0</v>
      </c>
      <c r="BH430" s="194">
        <f>IF(N430="sníž. přenesená",J430,0)</f>
        <v>0</v>
      </c>
      <c r="BI430" s="194">
        <f>IF(N430="nulová",J430,0)</f>
        <v>0</v>
      </c>
      <c r="BJ430" s="19" t="s">
        <v>79</v>
      </c>
      <c r="BK430" s="194">
        <f>ROUND(I430*H430,2)</f>
        <v>0</v>
      </c>
      <c r="BL430" s="19" t="s">
        <v>274</v>
      </c>
      <c r="BM430" s="193" t="s">
        <v>1504</v>
      </c>
    </row>
    <row r="431" spans="1:65" s="13" customFormat="1" ht="11.25">
      <c r="B431" s="200"/>
      <c r="C431" s="201"/>
      <c r="D431" s="202" t="s">
        <v>140</v>
      </c>
      <c r="E431" s="203" t="s">
        <v>19</v>
      </c>
      <c r="F431" s="204" t="s">
        <v>1290</v>
      </c>
      <c r="G431" s="201"/>
      <c r="H431" s="203" t="s">
        <v>19</v>
      </c>
      <c r="I431" s="205"/>
      <c r="J431" s="201"/>
      <c r="K431" s="201"/>
      <c r="L431" s="206"/>
      <c r="M431" s="207"/>
      <c r="N431" s="208"/>
      <c r="O431" s="208"/>
      <c r="P431" s="208"/>
      <c r="Q431" s="208"/>
      <c r="R431" s="208"/>
      <c r="S431" s="208"/>
      <c r="T431" s="209"/>
      <c r="AT431" s="210" t="s">
        <v>140</v>
      </c>
      <c r="AU431" s="210" t="s">
        <v>81</v>
      </c>
      <c r="AV431" s="13" t="s">
        <v>79</v>
      </c>
      <c r="AW431" s="13" t="s">
        <v>34</v>
      </c>
      <c r="AX431" s="13" t="s">
        <v>72</v>
      </c>
      <c r="AY431" s="210" t="s">
        <v>130</v>
      </c>
    </row>
    <row r="432" spans="1:65" s="14" customFormat="1" ht="11.25">
      <c r="B432" s="211"/>
      <c r="C432" s="212"/>
      <c r="D432" s="202" t="s">
        <v>140</v>
      </c>
      <c r="E432" s="213" t="s">
        <v>19</v>
      </c>
      <c r="F432" s="214" t="s">
        <v>1505</v>
      </c>
      <c r="G432" s="212"/>
      <c r="H432" s="215">
        <v>0.86099999999999999</v>
      </c>
      <c r="I432" s="216"/>
      <c r="J432" s="212"/>
      <c r="K432" s="212"/>
      <c r="L432" s="217"/>
      <c r="M432" s="218"/>
      <c r="N432" s="219"/>
      <c r="O432" s="219"/>
      <c r="P432" s="219"/>
      <c r="Q432" s="219"/>
      <c r="R432" s="219"/>
      <c r="S432" s="219"/>
      <c r="T432" s="220"/>
      <c r="AT432" s="221" t="s">
        <v>140</v>
      </c>
      <c r="AU432" s="221" t="s">
        <v>81</v>
      </c>
      <c r="AV432" s="14" t="s">
        <v>81</v>
      </c>
      <c r="AW432" s="14" t="s">
        <v>34</v>
      </c>
      <c r="AX432" s="14" t="s">
        <v>72</v>
      </c>
      <c r="AY432" s="221" t="s">
        <v>130</v>
      </c>
    </row>
    <row r="433" spans="1:51" s="15" customFormat="1" ht="11.25">
      <c r="B433" s="222"/>
      <c r="C433" s="223"/>
      <c r="D433" s="202" t="s">
        <v>140</v>
      </c>
      <c r="E433" s="224" t="s">
        <v>19</v>
      </c>
      <c r="F433" s="225" t="s">
        <v>144</v>
      </c>
      <c r="G433" s="223"/>
      <c r="H433" s="226">
        <v>0.86099999999999999</v>
      </c>
      <c r="I433" s="227"/>
      <c r="J433" s="223"/>
      <c r="K433" s="223"/>
      <c r="L433" s="228"/>
      <c r="M433" s="260"/>
      <c r="N433" s="261"/>
      <c r="O433" s="261"/>
      <c r="P433" s="261"/>
      <c r="Q433" s="261"/>
      <c r="R433" s="261"/>
      <c r="S433" s="261"/>
      <c r="T433" s="262"/>
      <c r="AT433" s="232" t="s">
        <v>140</v>
      </c>
      <c r="AU433" s="232" t="s">
        <v>81</v>
      </c>
      <c r="AV433" s="15" t="s">
        <v>136</v>
      </c>
      <c r="AW433" s="15" t="s">
        <v>34</v>
      </c>
      <c r="AX433" s="15" t="s">
        <v>79</v>
      </c>
      <c r="AY433" s="232" t="s">
        <v>130</v>
      </c>
    </row>
    <row r="434" spans="1:51" s="2" customFormat="1" ht="6.95" customHeight="1">
      <c r="A434" s="36"/>
      <c r="B434" s="49"/>
      <c r="C434" s="50"/>
      <c r="D434" s="50"/>
      <c r="E434" s="50"/>
      <c r="F434" s="50"/>
      <c r="G434" s="50"/>
      <c r="H434" s="50"/>
      <c r="I434" s="50"/>
      <c r="J434" s="50"/>
      <c r="K434" s="50"/>
      <c r="L434" s="41"/>
      <c r="M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</row>
  </sheetData>
  <sheetProtection algorithmName="SHA-512" hashValue="8o37VuESYbi8UR9e0vPWNMi0t8L6dwVGskrGWxpERyP7OT39rDaavZq8GDO6T+AzT/Gawty4yOhNtP6jspNyCQ==" saltValue="toOezNjWES1f5B8ShLnfQs2nwOHsq6GEgxg7v7Nhs7pJ9xW9gsLYqO0TQIU3SyYsZ5TxDuEgkbhtXxwZtc1afQ==" spinCount="100000" sheet="1" objects="1" scenarios="1" formatColumns="0" formatRows="0" autoFilter="0"/>
  <autoFilter ref="C90:K433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/>
    <hyperlink ref="F101" r:id="rId2"/>
    <hyperlink ref="F107" r:id="rId3"/>
    <hyperlink ref="F113" r:id="rId4"/>
    <hyperlink ref="F119" r:id="rId5"/>
    <hyperlink ref="F125" r:id="rId6"/>
    <hyperlink ref="F131" r:id="rId7"/>
    <hyperlink ref="F137" r:id="rId8"/>
    <hyperlink ref="F149" r:id="rId9"/>
    <hyperlink ref="F156" r:id="rId10"/>
    <hyperlink ref="F162" r:id="rId11"/>
    <hyperlink ref="F170" r:id="rId12"/>
    <hyperlink ref="F178" r:id="rId13"/>
    <hyperlink ref="F184" r:id="rId14"/>
    <hyperlink ref="F202" r:id="rId15"/>
    <hyperlink ref="F208" r:id="rId16"/>
    <hyperlink ref="F218" r:id="rId17"/>
    <hyperlink ref="F224" r:id="rId18"/>
    <hyperlink ref="F231" r:id="rId19"/>
    <hyperlink ref="F238" r:id="rId20"/>
    <hyperlink ref="F250" r:id="rId21"/>
    <hyperlink ref="F256" r:id="rId22"/>
    <hyperlink ref="F262" r:id="rId23"/>
    <hyperlink ref="F267" r:id="rId24"/>
    <hyperlink ref="F274" r:id="rId25"/>
    <hyperlink ref="F280" r:id="rId26"/>
    <hyperlink ref="F287" r:id="rId27"/>
    <hyperlink ref="F293" r:id="rId28"/>
    <hyperlink ref="F302" r:id="rId29"/>
    <hyperlink ref="F311" r:id="rId30"/>
    <hyperlink ref="F331" r:id="rId31"/>
    <hyperlink ref="F342" r:id="rId32"/>
    <hyperlink ref="F352" r:id="rId33"/>
    <hyperlink ref="F359" r:id="rId34"/>
    <hyperlink ref="F366" r:id="rId35"/>
    <hyperlink ref="F375" r:id="rId36"/>
    <hyperlink ref="F386" r:id="rId37"/>
    <hyperlink ref="F392" r:id="rId38"/>
    <hyperlink ref="F398" r:id="rId39"/>
    <hyperlink ref="F405" r:id="rId40"/>
    <hyperlink ref="F409" r:id="rId41"/>
    <hyperlink ref="F421" r:id="rId42"/>
    <hyperlink ref="F424" r:id="rId4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AT2" s="19" t="s">
        <v>98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81</v>
      </c>
    </row>
    <row r="4" spans="1:46" s="1" customFormat="1" ht="24.95" customHeight="1">
      <c r="B4" s="22"/>
      <c r="D4" s="112" t="s">
        <v>99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1" t="str">
        <f>'Rekapitulace stavby'!K6</f>
        <v>Protipovodňová opatření v Kopřivnici, Drnholec nad Lubinou - lokalita na Holotě</v>
      </c>
      <c r="F7" s="392"/>
      <c r="G7" s="392"/>
      <c r="H7" s="392"/>
      <c r="L7" s="22"/>
    </row>
    <row r="8" spans="1:46" s="2" customFormat="1" ht="12" customHeight="1">
      <c r="A8" s="36"/>
      <c r="B8" s="41"/>
      <c r="C8" s="36"/>
      <c r="D8" s="114" t="s">
        <v>100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4" t="s">
        <v>1506</v>
      </c>
      <c r="F9" s="393"/>
      <c r="G9" s="393"/>
      <c r="H9" s="393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15. 11. 2021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19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27</v>
      </c>
      <c r="F15" s="36"/>
      <c r="G15" s="36"/>
      <c r="H15" s="36"/>
      <c r="I15" s="114" t="s">
        <v>28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29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5" t="str">
        <f>'Rekapitulace stavby'!E14</f>
        <v>Vyplň údaj</v>
      </c>
      <c r="F18" s="396"/>
      <c r="G18" s="396"/>
      <c r="H18" s="396"/>
      <c r="I18" s="114" t="s">
        <v>28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31</v>
      </c>
      <c r="E20" s="36"/>
      <c r="F20" s="36"/>
      <c r="G20" s="36"/>
      <c r="H20" s="36"/>
      <c r="I20" s="114" t="s">
        <v>26</v>
      </c>
      <c r="J20" s="105" t="s">
        <v>32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33</v>
      </c>
      <c r="F21" s="36"/>
      <c r="G21" s="36"/>
      <c r="H21" s="36"/>
      <c r="I21" s="114" t="s">
        <v>28</v>
      </c>
      <c r="J21" s="105" t="s">
        <v>19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35</v>
      </c>
      <c r="E23" s="36"/>
      <c r="F23" s="36"/>
      <c r="G23" s="36"/>
      <c r="H23" s="36"/>
      <c r="I23" s="114" t="s">
        <v>26</v>
      </c>
      <c r="J23" s="105" t="s">
        <v>32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">
        <v>33</v>
      </c>
      <c r="F24" s="36"/>
      <c r="G24" s="36"/>
      <c r="H24" s="36"/>
      <c r="I24" s="114" t="s">
        <v>28</v>
      </c>
      <c r="J24" s="105" t="s">
        <v>19</v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36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97" t="s">
        <v>19</v>
      </c>
      <c r="F27" s="397"/>
      <c r="G27" s="397"/>
      <c r="H27" s="397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38</v>
      </c>
      <c r="E30" s="36"/>
      <c r="F30" s="36"/>
      <c r="G30" s="36"/>
      <c r="H30" s="36"/>
      <c r="I30" s="36"/>
      <c r="J30" s="122">
        <f>ROUND(J85,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40</v>
      </c>
      <c r="G32" s="36"/>
      <c r="H32" s="36"/>
      <c r="I32" s="123" t="s">
        <v>39</v>
      </c>
      <c r="J32" s="123" t="s">
        <v>41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42</v>
      </c>
      <c r="E33" s="114" t="s">
        <v>43</v>
      </c>
      <c r="F33" s="125">
        <f>ROUND((SUM(BE85:BE139)),  2)</f>
        <v>0</v>
      </c>
      <c r="G33" s="36"/>
      <c r="H33" s="36"/>
      <c r="I33" s="126">
        <v>0.21</v>
      </c>
      <c r="J33" s="125">
        <f>ROUND(((SUM(BE85:BE139))*I33),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44</v>
      </c>
      <c r="F34" s="125">
        <f>ROUND((SUM(BF85:BF139)),  2)</f>
        <v>0</v>
      </c>
      <c r="G34" s="36"/>
      <c r="H34" s="36"/>
      <c r="I34" s="126">
        <v>0.15</v>
      </c>
      <c r="J34" s="125">
        <f>ROUND(((SUM(BF85:BF139))*I34),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45</v>
      </c>
      <c r="F35" s="125">
        <f>ROUND((SUM(BG85:BG139)),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46</v>
      </c>
      <c r="F36" s="125">
        <f>ROUND((SUM(BH85:BH139)),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47</v>
      </c>
      <c r="F37" s="125">
        <f>ROUND((SUM(BI85:BI139)),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104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8" t="str">
        <f>E7</f>
        <v>Protipovodňová opatření v Kopřivnici, Drnholec nad Lubinou - lokalita na Holotě</v>
      </c>
      <c r="F48" s="399"/>
      <c r="G48" s="399"/>
      <c r="H48" s="399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100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7" t="str">
        <f>E9</f>
        <v>VRN 01 - Vedlejší rozpočtové náklady SO 01, SO 04</v>
      </c>
      <c r="F50" s="400"/>
      <c r="G50" s="400"/>
      <c r="H50" s="400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k.ú. Drnholec nad Lubinou</v>
      </c>
      <c r="G52" s="38"/>
      <c r="H52" s="38"/>
      <c r="I52" s="31" t="s">
        <v>23</v>
      </c>
      <c r="J52" s="61" t="str">
        <f>IF(J12="","",J12)</f>
        <v>15. 11. 2021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31" t="s">
        <v>31</v>
      </c>
      <c r="J54" s="34" t="str">
        <f>E21</f>
        <v>AGPOL s.r.o., Jungmannova 153/12, 77900 Olomouc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40.15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35</v>
      </c>
      <c r="J55" s="34" t="str">
        <f>E24</f>
        <v>AGPOL s.r.o., Jungmannova 153/12, 77900 Olomouc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105</v>
      </c>
      <c r="D57" s="139"/>
      <c r="E57" s="139"/>
      <c r="F57" s="139"/>
      <c r="G57" s="139"/>
      <c r="H57" s="139"/>
      <c r="I57" s="139"/>
      <c r="J57" s="140" t="s">
        <v>106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70</v>
      </c>
      <c r="D59" s="38"/>
      <c r="E59" s="38"/>
      <c r="F59" s="38"/>
      <c r="G59" s="38"/>
      <c r="H59" s="38"/>
      <c r="I59" s="38"/>
      <c r="J59" s="79">
        <f>J85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4.95" customHeight="1">
      <c r="B60" s="142"/>
      <c r="C60" s="143"/>
      <c r="D60" s="144" t="s">
        <v>1507</v>
      </c>
      <c r="E60" s="145"/>
      <c r="F60" s="145"/>
      <c r="G60" s="145"/>
      <c r="H60" s="145"/>
      <c r="I60" s="145"/>
      <c r="J60" s="146">
        <f>J86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1508</v>
      </c>
      <c r="E61" s="150"/>
      <c r="F61" s="150"/>
      <c r="G61" s="150"/>
      <c r="H61" s="150"/>
      <c r="I61" s="150"/>
      <c r="J61" s="151">
        <f>J87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1509</v>
      </c>
      <c r="E62" s="150"/>
      <c r="F62" s="150"/>
      <c r="G62" s="150"/>
      <c r="H62" s="150"/>
      <c r="I62" s="150"/>
      <c r="J62" s="151">
        <f>J106</f>
        <v>0</v>
      </c>
      <c r="K62" s="99"/>
      <c r="L62" s="152"/>
    </row>
    <row r="63" spans="1:47" s="10" customFormat="1" ht="19.899999999999999" customHeight="1">
      <c r="B63" s="148"/>
      <c r="C63" s="99"/>
      <c r="D63" s="149" t="s">
        <v>1510</v>
      </c>
      <c r="E63" s="150"/>
      <c r="F63" s="150"/>
      <c r="G63" s="150"/>
      <c r="H63" s="150"/>
      <c r="I63" s="150"/>
      <c r="J63" s="151">
        <f>J113</f>
        <v>0</v>
      </c>
      <c r="K63" s="99"/>
      <c r="L63" s="152"/>
    </row>
    <row r="64" spans="1:47" s="10" customFormat="1" ht="19.899999999999999" customHeight="1">
      <c r="B64" s="148"/>
      <c r="C64" s="99"/>
      <c r="D64" s="149" t="s">
        <v>1511</v>
      </c>
      <c r="E64" s="150"/>
      <c r="F64" s="150"/>
      <c r="G64" s="150"/>
      <c r="H64" s="150"/>
      <c r="I64" s="150"/>
      <c r="J64" s="151">
        <f>J119</f>
        <v>0</v>
      </c>
      <c r="K64" s="99"/>
      <c r="L64" s="152"/>
    </row>
    <row r="65" spans="1:31" s="10" customFormat="1" ht="19.899999999999999" customHeight="1">
      <c r="B65" s="148"/>
      <c r="C65" s="99"/>
      <c r="D65" s="149" t="s">
        <v>1512</v>
      </c>
      <c r="E65" s="150"/>
      <c r="F65" s="150"/>
      <c r="G65" s="150"/>
      <c r="H65" s="150"/>
      <c r="I65" s="150"/>
      <c r="J65" s="151">
        <f>J122</f>
        <v>0</v>
      </c>
      <c r="K65" s="99"/>
      <c r="L65" s="152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115</v>
      </c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98" t="str">
        <f>E7</f>
        <v>Protipovodňová opatření v Kopřivnici, Drnholec nad Lubinou - lokalita na Holotě</v>
      </c>
      <c r="F75" s="399"/>
      <c r="G75" s="399"/>
      <c r="H75" s="399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100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47" t="str">
        <f>E9</f>
        <v>VRN 01 - Vedlejší rozpočtové náklady SO 01, SO 04</v>
      </c>
      <c r="F77" s="400"/>
      <c r="G77" s="400"/>
      <c r="H77" s="400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21</v>
      </c>
      <c r="D79" s="38"/>
      <c r="E79" s="38"/>
      <c r="F79" s="29" t="str">
        <f>F12</f>
        <v>k.ú. Drnholec nad Lubinou</v>
      </c>
      <c r="G79" s="38"/>
      <c r="H79" s="38"/>
      <c r="I79" s="31" t="s">
        <v>23</v>
      </c>
      <c r="J79" s="61" t="str">
        <f>IF(J12="","",J12)</f>
        <v>15. 11. 2021</v>
      </c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40.15" customHeight="1">
      <c r="A81" s="36"/>
      <c r="B81" s="37"/>
      <c r="C81" s="31" t="s">
        <v>25</v>
      </c>
      <c r="D81" s="38"/>
      <c r="E81" s="38"/>
      <c r="F81" s="29" t="str">
        <f>E15</f>
        <v xml:space="preserve"> </v>
      </c>
      <c r="G81" s="38"/>
      <c r="H81" s="38"/>
      <c r="I81" s="31" t="s">
        <v>31</v>
      </c>
      <c r="J81" s="34" t="str">
        <f>E21</f>
        <v>AGPOL s.r.o., Jungmannova 153/12, 77900 Olomouc</v>
      </c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40.15" customHeight="1">
      <c r="A82" s="36"/>
      <c r="B82" s="37"/>
      <c r="C82" s="31" t="s">
        <v>29</v>
      </c>
      <c r="D82" s="38"/>
      <c r="E82" s="38"/>
      <c r="F82" s="29" t="str">
        <f>IF(E18="","",E18)</f>
        <v>Vyplň údaj</v>
      </c>
      <c r="G82" s="38"/>
      <c r="H82" s="38"/>
      <c r="I82" s="31" t="s">
        <v>35</v>
      </c>
      <c r="J82" s="34" t="str">
        <f>E24</f>
        <v>AGPOL s.r.o., Jungmannova 153/12, 77900 Olomouc</v>
      </c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53"/>
      <c r="B84" s="154"/>
      <c r="C84" s="155" t="s">
        <v>116</v>
      </c>
      <c r="D84" s="156" t="s">
        <v>57</v>
      </c>
      <c r="E84" s="156" t="s">
        <v>53</v>
      </c>
      <c r="F84" s="156" t="s">
        <v>54</v>
      </c>
      <c r="G84" s="156" t="s">
        <v>117</v>
      </c>
      <c r="H84" s="156" t="s">
        <v>118</v>
      </c>
      <c r="I84" s="156" t="s">
        <v>119</v>
      </c>
      <c r="J84" s="157" t="s">
        <v>106</v>
      </c>
      <c r="K84" s="158" t="s">
        <v>120</v>
      </c>
      <c r="L84" s="159"/>
      <c r="M84" s="70" t="s">
        <v>19</v>
      </c>
      <c r="N84" s="71" t="s">
        <v>42</v>
      </c>
      <c r="O84" s="71" t="s">
        <v>121</v>
      </c>
      <c r="P84" s="71" t="s">
        <v>122</v>
      </c>
      <c r="Q84" s="71" t="s">
        <v>123</v>
      </c>
      <c r="R84" s="71" t="s">
        <v>124</v>
      </c>
      <c r="S84" s="71" t="s">
        <v>125</v>
      </c>
      <c r="T84" s="72" t="s">
        <v>126</v>
      </c>
      <c r="U84" s="153"/>
      <c r="V84" s="153"/>
      <c r="W84" s="153"/>
      <c r="X84" s="153"/>
      <c r="Y84" s="153"/>
      <c r="Z84" s="153"/>
      <c r="AA84" s="153"/>
      <c r="AB84" s="153"/>
      <c r="AC84" s="153"/>
      <c r="AD84" s="153"/>
      <c r="AE84" s="153"/>
    </row>
    <row r="85" spans="1:65" s="2" customFormat="1" ht="22.9" customHeight="1">
      <c r="A85" s="36"/>
      <c r="B85" s="37"/>
      <c r="C85" s="77" t="s">
        <v>127</v>
      </c>
      <c r="D85" s="38"/>
      <c r="E85" s="38"/>
      <c r="F85" s="38"/>
      <c r="G85" s="38"/>
      <c r="H85" s="38"/>
      <c r="I85" s="38"/>
      <c r="J85" s="160">
        <f>BK85</f>
        <v>0</v>
      </c>
      <c r="K85" s="38"/>
      <c r="L85" s="41"/>
      <c r="M85" s="73"/>
      <c r="N85" s="161"/>
      <c r="O85" s="74"/>
      <c r="P85" s="162">
        <f>P86</f>
        <v>0</v>
      </c>
      <c r="Q85" s="74"/>
      <c r="R85" s="162">
        <f>R86</f>
        <v>0</v>
      </c>
      <c r="S85" s="74"/>
      <c r="T85" s="163">
        <f>T86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71</v>
      </c>
      <c r="AU85" s="19" t="s">
        <v>107</v>
      </c>
      <c r="BK85" s="164">
        <f>BK86</f>
        <v>0</v>
      </c>
    </row>
    <row r="86" spans="1:65" s="12" customFormat="1" ht="25.9" customHeight="1">
      <c r="B86" s="165"/>
      <c r="C86" s="166"/>
      <c r="D86" s="167" t="s">
        <v>71</v>
      </c>
      <c r="E86" s="168" t="s">
        <v>1513</v>
      </c>
      <c r="F86" s="168" t="s">
        <v>1514</v>
      </c>
      <c r="G86" s="166"/>
      <c r="H86" s="166"/>
      <c r="I86" s="169"/>
      <c r="J86" s="170">
        <f>BK86</f>
        <v>0</v>
      </c>
      <c r="K86" s="166"/>
      <c r="L86" s="171"/>
      <c r="M86" s="172"/>
      <c r="N86" s="173"/>
      <c r="O86" s="173"/>
      <c r="P86" s="174">
        <f>P87+P106+P113+P119+P122</f>
        <v>0</v>
      </c>
      <c r="Q86" s="173"/>
      <c r="R86" s="174">
        <f>R87+R106+R113+R119+R122</f>
        <v>0</v>
      </c>
      <c r="S86" s="173"/>
      <c r="T86" s="175">
        <f>T87+T106+T113+T119+T122</f>
        <v>0</v>
      </c>
      <c r="AR86" s="176" t="s">
        <v>168</v>
      </c>
      <c r="AT86" s="177" t="s">
        <v>71</v>
      </c>
      <c r="AU86" s="177" t="s">
        <v>72</v>
      </c>
      <c r="AY86" s="176" t="s">
        <v>130</v>
      </c>
      <c r="BK86" s="178">
        <f>BK87+BK106+BK113+BK119+BK122</f>
        <v>0</v>
      </c>
    </row>
    <row r="87" spans="1:65" s="12" customFormat="1" ht="22.9" customHeight="1">
      <c r="B87" s="165"/>
      <c r="C87" s="166"/>
      <c r="D87" s="167" t="s">
        <v>71</v>
      </c>
      <c r="E87" s="179" t="s">
        <v>1515</v>
      </c>
      <c r="F87" s="179" t="s">
        <v>1516</v>
      </c>
      <c r="G87" s="166"/>
      <c r="H87" s="166"/>
      <c r="I87" s="169"/>
      <c r="J87" s="180">
        <f>BK87</f>
        <v>0</v>
      </c>
      <c r="K87" s="166"/>
      <c r="L87" s="171"/>
      <c r="M87" s="172"/>
      <c r="N87" s="173"/>
      <c r="O87" s="173"/>
      <c r="P87" s="174">
        <f>SUM(P88:P105)</f>
        <v>0</v>
      </c>
      <c r="Q87" s="173"/>
      <c r="R87" s="174">
        <f>SUM(R88:R105)</f>
        <v>0</v>
      </c>
      <c r="S87" s="173"/>
      <c r="T87" s="175">
        <f>SUM(T88:T105)</f>
        <v>0</v>
      </c>
      <c r="AR87" s="176" t="s">
        <v>168</v>
      </c>
      <c r="AT87" s="177" t="s">
        <v>71</v>
      </c>
      <c r="AU87" s="177" t="s">
        <v>79</v>
      </c>
      <c r="AY87" s="176" t="s">
        <v>130</v>
      </c>
      <c r="BK87" s="178">
        <f>SUM(BK88:BK105)</f>
        <v>0</v>
      </c>
    </row>
    <row r="88" spans="1:65" s="2" customFormat="1" ht="16.5" customHeight="1">
      <c r="A88" s="36"/>
      <c r="B88" s="37"/>
      <c r="C88" s="181" t="s">
        <v>79</v>
      </c>
      <c r="D88" s="181" t="s">
        <v>132</v>
      </c>
      <c r="E88" s="182" t="s">
        <v>1517</v>
      </c>
      <c r="F88" s="183" t="s">
        <v>1518</v>
      </c>
      <c r="G88" s="184" t="s">
        <v>1519</v>
      </c>
      <c r="H88" s="185">
        <v>1</v>
      </c>
      <c r="I88" s="186"/>
      <c r="J88" s="187">
        <f>ROUND(I88*H88,2)</f>
        <v>0</v>
      </c>
      <c r="K88" s="188"/>
      <c r="L88" s="41"/>
      <c r="M88" s="189" t="s">
        <v>19</v>
      </c>
      <c r="N88" s="190" t="s">
        <v>43</v>
      </c>
      <c r="O88" s="66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3" t="s">
        <v>1520</v>
      </c>
      <c r="AT88" s="193" t="s">
        <v>132</v>
      </c>
      <c r="AU88" s="193" t="s">
        <v>81</v>
      </c>
      <c r="AY88" s="19" t="s">
        <v>130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9" t="s">
        <v>79</v>
      </c>
      <c r="BK88" s="194">
        <f>ROUND(I88*H88,2)</f>
        <v>0</v>
      </c>
      <c r="BL88" s="19" t="s">
        <v>1520</v>
      </c>
      <c r="BM88" s="193" t="s">
        <v>1521</v>
      </c>
    </row>
    <row r="89" spans="1:65" s="14" customFormat="1" ht="11.25">
      <c r="B89" s="211"/>
      <c r="C89" s="212"/>
      <c r="D89" s="202" t="s">
        <v>140</v>
      </c>
      <c r="E89" s="213" t="s">
        <v>19</v>
      </c>
      <c r="F89" s="214" t="s">
        <v>79</v>
      </c>
      <c r="G89" s="212"/>
      <c r="H89" s="215">
        <v>1</v>
      </c>
      <c r="I89" s="216"/>
      <c r="J89" s="212"/>
      <c r="K89" s="212"/>
      <c r="L89" s="217"/>
      <c r="M89" s="218"/>
      <c r="N89" s="219"/>
      <c r="O89" s="219"/>
      <c r="P89" s="219"/>
      <c r="Q89" s="219"/>
      <c r="R89" s="219"/>
      <c r="S89" s="219"/>
      <c r="T89" s="220"/>
      <c r="AT89" s="221" t="s">
        <v>140</v>
      </c>
      <c r="AU89" s="221" t="s">
        <v>81</v>
      </c>
      <c r="AV89" s="14" t="s">
        <v>81</v>
      </c>
      <c r="AW89" s="14" t="s">
        <v>34</v>
      </c>
      <c r="AX89" s="14" t="s">
        <v>72</v>
      </c>
      <c r="AY89" s="221" t="s">
        <v>130</v>
      </c>
    </row>
    <row r="90" spans="1:65" s="15" customFormat="1" ht="11.25">
      <c r="B90" s="222"/>
      <c r="C90" s="223"/>
      <c r="D90" s="202" t="s">
        <v>140</v>
      </c>
      <c r="E90" s="224" t="s">
        <v>19</v>
      </c>
      <c r="F90" s="225" t="s">
        <v>144</v>
      </c>
      <c r="G90" s="223"/>
      <c r="H90" s="226">
        <v>1</v>
      </c>
      <c r="I90" s="227"/>
      <c r="J90" s="223"/>
      <c r="K90" s="223"/>
      <c r="L90" s="228"/>
      <c r="M90" s="229"/>
      <c r="N90" s="230"/>
      <c r="O90" s="230"/>
      <c r="P90" s="230"/>
      <c r="Q90" s="230"/>
      <c r="R90" s="230"/>
      <c r="S90" s="230"/>
      <c r="T90" s="231"/>
      <c r="AT90" s="232" t="s">
        <v>140</v>
      </c>
      <c r="AU90" s="232" t="s">
        <v>81</v>
      </c>
      <c r="AV90" s="15" t="s">
        <v>136</v>
      </c>
      <c r="AW90" s="15" t="s">
        <v>34</v>
      </c>
      <c r="AX90" s="15" t="s">
        <v>79</v>
      </c>
      <c r="AY90" s="232" t="s">
        <v>130</v>
      </c>
    </row>
    <row r="91" spans="1:65" s="2" customFormat="1" ht="16.5" customHeight="1">
      <c r="A91" s="36"/>
      <c r="B91" s="37"/>
      <c r="C91" s="181" t="s">
        <v>81</v>
      </c>
      <c r="D91" s="181" t="s">
        <v>132</v>
      </c>
      <c r="E91" s="182" t="s">
        <v>1522</v>
      </c>
      <c r="F91" s="183" t="s">
        <v>1523</v>
      </c>
      <c r="G91" s="184" t="s">
        <v>1519</v>
      </c>
      <c r="H91" s="185">
        <v>1</v>
      </c>
      <c r="I91" s="186"/>
      <c r="J91" s="187">
        <f>ROUND(I91*H91,2)</f>
        <v>0</v>
      </c>
      <c r="K91" s="188"/>
      <c r="L91" s="41"/>
      <c r="M91" s="189" t="s">
        <v>19</v>
      </c>
      <c r="N91" s="190" t="s">
        <v>43</v>
      </c>
      <c r="O91" s="66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3" t="s">
        <v>1520</v>
      </c>
      <c r="AT91" s="193" t="s">
        <v>132</v>
      </c>
      <c r="AU91" s="193" t="s">
        <v>81</v>
      </c>
      <c r="AY91" s="19" t="s">
        <v>130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19" t="s">
        <v>79</v>
      </c>
      <c r="BK91" s="194">
        <f>ROUND(I91*H91,2)</f>
        <v>0</v>
      </c>
      <c r="BL91" s="19" t="s">
        <v>1520</v>
      </c>
      <c r="BM91" s="193" t="s">
        <v>1524</v>
      </c>
    </row>
    <row r="92" spans="1:65" s="2" customFormat="1" ht="19.5">
      <c r="A92" s="36"/>
      <c r="B92" s="37"/>
      <c r="C92" s="38"/>
      <c r="D92" s="202" t="s">
        <v>449</v>
      </c>
      <c r="E92" s="38"/>
      <c r="F92" s="255" t="s">
        <v>1525</v>
      </c>
      <c r="G92" s="38"/>
      <c r="H92" s="38"/>
      <c r="I92" s="197"/>
      <c r="J92" s="38"/>
      <c r="K92" s="38"/>
      <c r="L92" s="41"/>
      <c r="M92" s="198"/>
      <c r="N92" s="199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449</v>
      </c>
      <c r="AU92" s="19" t="s">
        <v>81</v>
      </c>
    </row>
    <row r="93" spans="1:65" s="14" customFormat="1" ht="11.25">
      <c r="B93" s="211"/>
      <c r="C93" s="212"/>
      <c r="D93" s="202" t="s">
        <v>140</v>
      </c>
      <c r="E93" s="213" t="s">
        <v>19</v>
      </c>
      <c r="F93" s="214" t="s">
        <v>79</v>
      </c>
      <c r="G93" s="212"/>
      <c r="H93" s="215">
        <v>1</v>
      </c>
      <c r="I93" s="216"/>
      <c r="J93" s="212"/>
      <c r="K93" s="212"/>
      <c r="L93" s="217"/>
      <c r="M93" s="218"/>
      <c r="N93" s="219"/>
      <c r="O93" s="219"/>
      <c r="P93" s="219"/>
      <c r="Q93" s="219"/>
      <c r="R93" s="219"/>
      <c r="S93" s="219"/>
      <c r="T93" s="220"/>
      <c r="AT93" s="221" t="s">
        <v>140</v>
      </c>
      <c r="AU93" s="221" t="s">
        <v>81</v>
      </c>
      <c r="AV93" s="14" t="s">
        <v>81</v>
      </c>
      <c r="AW93" s="14" t="s">
        <v>34</v>
      </c>
      <c r="AX93" s="14" t="s">
        <v>79</v>
      </c>
      <c r="AY93" s="221" t="s">
        <v>130</v>
      </c>
    </row>
    <row r="94" spans="1:65" s="2" customFormat="1" ht="16.5" customHeight="1">
      <c r="A94" s="36"/>
      <c r="B94" s="37"/>
      <c r="C94" s="181" t="s">
        <v>151</v>
      </c>
      <c r="D94" s="181" t="s">
        <v>132</v>
      </c>
      <c r="E94" s="182" t="s">
        <v>1526</v>
      </c>
      <c r="F94" s="183" t="s">
        <v>1527</v>
      </c>
      <c r="G94" s="184" t="s">
        <v>1519</v>
      </c>
      <c r="H94" s="185">
        <v>1</v>
      </c>
      <c r="I94" s="186"/>
      <c r="J94" s="187">
        <f>ROUND(I94*H94,2)</f>
        <v>0</v>
      </c>
      <c r="K94" s="188"/>
      <c r="L94" s="41"/>
      <c r="M94" s="189" t="s">
        <v>19</v>
      </c>
      <c r="N94" s="190" t="s">
        <v>43</v>
      </c>
      <c r="O94" s="66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3" t="s">
        <v>1520</v>
      </c>
      <c r="AT94" s="193" t="s">
        <v>132</v>
      </c>
      <c r="AU94" s="193" t="s">
        <v>81</v>
      </c>
      <c r="AY94" s="19" t="s">
        <v>130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9" t="s">
        <v>79</v>
      </c>
      <c r="BK94" s="194">
        <f>ROUND(I94*H94,2)</f>
        <v>0</v>
      </c>
      <c r="BL94" s="19" t="s">
        <v>1520</v>
      </c>
      <c r="BM94" s="193" t="s">
        <v>1528</v>
      </c>
    </row>
    <row r="95" spans="1:65" s="2" customFormat="1" ht="19.5">
      <c r="A95" s="36"/>
      <c r="B95" s="37"/>
      <c r="C95" s="38"/>
      <c r="D95" s="202" t="s">
        <v>449</v>
      </c>
      <c r="E95" s="38"/>
      <c r="F95" s="255" t="s">
        <v>1529</v>
      </c>
      <c r="G95" s="38"/>
      <c r="H95" s="38"/>
      <c r="I95" s="197"/>
      <c r="J95" s="38"/>
      <c r="K95" s="38"/>
      <c r="L95" s="41"/>
      <c r="M95" s="198"/>
      <c r="N95" s="199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449</v>
      </c>
      <c r="AU95" s="19" t="s">
        <v>81</v>
      </c>
    </row>
    <row r="96" spans="1:65" s="14" customFormat="1" ht="11.25">
      <c r="B96" s="211"/>
      <c r="C96" s="212"/>
      <c r="D96" s="202" t="s">
        <v>140</v>
      </c>
      <c r="E96" s="213" t="s">
        <v>19</v>
      </c>
      <c r="F96" s="214" t="s">
        <v>79</v>
      </c>
      <c r="G96" s="212"/>
      <c r="H96" s="215">
        <v>1</v>
      </c>
      <c r="I96" s="216"/>
      <c r="J96" s="212"/>
      <c r="K96" s="212"/>
      <c r="L96" s="217"/>
      <c r="M96" s="218"/>
      <c r="N96" s="219"/>
      <c r="O96" s="219"/>
      <c r="P96" s="219"/>
      <c r="Q96" s="219"/>
      <c r="R96" s="219"/>
      <c r="S96" s="219"/>
      <c r="T96" s="220"/>
      <c r="AT96" s="221" t="s">
        <v>140</v>
      </c>
      <c r="AU96" s="221" t="s">
        <v>81</v>
      </c>
      <c r="AV96" s="14" t="s">
        <v>81</v>
      </c>
      <c r="AW96" s="14" t="s">
        <v>34</v>
      </c>
      <c r="AX96" s="14" t="s">
        <v>79</v>
      </c>
      <c r="AY96" s="221" t="s">
        <v>130</v>
      </c>
    </row>
    <row r="97" spans="1:65" s="2" customFormat="1" ht="16.5" customHeight="1">
      <c r="A97" s="36"/>
      <c r="B97" s="37"/>
      <c r="C97" s="181" t="s">
        <v>136</v>
      </c>
      <c r="D97" s="181" t="s">
        <v>132</v>
      </c>
      <c r="E97" s="182" t="s">
        <v>1530</v>
      </c>
      <c r="F97" s="183" t="s">
        <v>1531</v>
      </c>
      <c r="G97" s="184" t="s">
        <v>1519</v>
      </c>
      <c r="H97" s="185">
        <v>1</v>
      </c>
      <c r="I97" s="186"/>
      <c r="J97" s="187">
        <f>ROUND(I97*H97,2)</f>
        <v>0</v>
      </c>
      <c r="K97" s="188"/>
      <c r="L97" s="41"/>
      <c r="M97" s="189" t="s">
        <v>19</v>
      </c>
      <c r="N97" s="190" t="s">
        <v>43</v>
      </c>
      <c r="O97" s="66"/>
      <c r="P97" s="191">
        <f>O97*H97</f>
        <v>0</v>
      </c>
      <c r="Q97" s="191">
        <v>0</v>
      </c>
      <c r="R97" s="191">
        <f>Q97*H97</f>
        <v>0</v>
      </c>
      <c r="S97" s="191">
        <v>0</v>
      </c>
      <c r="T97" s="192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3" t="s">
        <v>1520</v>
      </c>
      <c r="AT97" s="193" t="s">
        <v>132</v>
      </c>
      <c r="AU97" s="193" t="s">
        <v>81</v>
      </c>
      <c r="AY97" s="19" t="s">
        <v>130</v>
      </c>
      <c r="BE97" s="194">
        <f>IF(N97="základní",J97,0)</f>
        <v>0</v>
      </c>
      <c r="BF97" s="194">
        <f>IF(N97="snížená",J97,0)</f>
        <v>0</v>
      </c>
      <c r="BG97" s="194">
        <f>IF(N97="zákl. přenesená",J97,0)</f>
        <v>0</v>
      </c>
      <c r="BH97" s="194">
        <f>IF(N97="sníž. přenesená",J97,0)</f>
        <v>0</v>
      </c>
      <c r="BI97" s="194">
        <f>IF(N97="nulová",J97,0)</f>
        <v>0</v>
      </c>
      <c r="BJ97" s="19" t="s">
        <v>79</v>
      </c>
      <c r="BK97" s="194">
        <f>ROUND(I97*H97,2)</f>
        <v>0</v>
      </c>
      <c r="BL97" s="19" t="s">
        <v>1520</v>
      </c>
      <c r="BM97" s="193" t="s">
        <v>1532</v>
      </c>
    </row>
    <row r="98" spans="1:65" s="14" customFormat="1" ht="11.25">
      <c r="B98" s="211"/>
      <c r="C98" s="212"/>
      <c r="D98" s="202" t="s">
        <v>140</v>
      </c>
      <c r="E98" s="213" t="s">
        <v>19</v>
      </c>
      <c r="F98" s="214" t="s">
        <v>79</v>
      </c>
      <c r="G98" s="212"/>
      <c r="H98" s="215">
        <v>1</v>
      </c>
      <c r="I98" s="216"/>
      <c r="J98" s="212"/>
      <c r="K98" s="212"/>
      <c r="L98" s="217"/>
      <c r="M98" s="218"/>
      <c r="N98" s="219"/>
      <c r="O98" s="219"/>
      <c r="P98" s="219"/>
      <c r="Q98" s="219"/>
      <c r="R98" s="219"/>
      <c r="S98" s="219"/>
      <c r="T98" s="220"/>
      <c r="AT98" s="221" t="s">
        <v>140</v>
      </c>
      <c r="AU98" s="221" t="s">
        <v>81</v>
      </c>
      <c r="AV98" s="14" t="s">
        <v>81</v>
      </c>
      <c r="AW98" s="14" t="s">
        <v>34</v>
      </c>
      <c r="AX98" s="14" t="s">
        <v>79</v>
      </c>
      <c r="AY98" s="221" t="s">
        <v>130</v>
      </c>
    </row>
    <row r="99" spans="1:65" s="2" customFormat="1" ht="16.5" customHeight="1">
      <c r="A99" s="36"/>
      <c r="B99" s="37"/>
      <c r="C99" s="181" t="s">
        <v>168</v>
      </c>
      <c r="D99" s="181" t="s">
        <v>132</v>
      </c>
      <c r="E99" s="182" t="s">
        <v>1533</v>
      </c>
      <c r="F99" s="183" t="s">
        <v>1534</v>
      </c>
      <c r="G99" s="184" t="s">
        <v>1519</v>
      </c>
      <c r="H99" s="185">
        <v>1</v>
      </c>
      <c r="I99" s="186"/>
      <c r="J99" s="187">
        <f>ROUND(I99*H99,2)</f>
        <v>0</v>
      </c>
      <c r="K99" s="188"/>
      <c r="L99" s="41"/>
      <c r="M99" s="189" t="s">
        <v>19</v>
      </c>
      <c r="N99" s="190" t="s">
        <v>43</v>
      </c>
      <c r="O99" s="66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3" t="s">
        <v>1520</v>
      </c>
      <c r="AT99" s="193" t="s">
        <v>132</v>
      </c>
      <c r="AU99" s="193" t="s">
        <v>81</v>
      </c>
      <c r="AY99" s="19" t="s">
        <v>130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9" t="s">
        <v>79</v>
      </c>
      <c r="BK99" s="194">
        <f>ROUND(I99*H99,2)</f>
        <v>0</v>
      </c>
      <c r="BL99" s="19" t="s">
        <v>1520</v>
      </c>
      <c r="BM99" s="193" t="s">
        <v>1535</v>
      </c>
    </row>
    <row r="100" spans="1:65" s="14" customFormat="1" ht="11.25">
      <c r="B100" s="211"/>
      <c r="C100" s="212"/>
      <c r="D100" s="202" t="s">
        <v>140</v>
      </c>
      <c r="E100" s="213" t="s">
        <v>19</v>
      </c>
      <c r="F100" s="214" t="s">
        <v>79</v>
      </c>
      <c r="G100" s="212"/>
      <c r="H100" s="215">
        <v>1</v>
      </c>
      <c r="I100" s="216"/>
      <c r="J100" s="212"/>
      <c r="K100" s="212"/>
      <c r="L100" s="217"/>
      <c r="M100" s="218"/>
      <c r="N100" s="219"/>
      <c r="O100" s="219"/>
      <c r="P100" s="219"/>
      <c r="Q100" s="219"/>
      <c r="R100" s="219"/>
      <c r="S100" s="219"/>
      <c r="T100" s="220"/>
      <c r="AT100" s="221" t="s">
        <v>140</v>
      </c>
      <c r="AU100" s="221" t="s">
        <v>81</v>
      </c>
      <c r="AV100" s="14" t="s">
        <v>81</v>
      </c>
      <c r="AW100" s="14" t="s">
        <v>34</v>
      </c>
      <c r="AX100" s="14" t="s">
        <v>79</v>
      </c>
      <c r="AY100" s="221" t="s">
        <v>130</v>
      </c>
    </row>
    <row r="101" spans="1:65" s="2" customFormat="1" ht="16.5" customHeight="1">
      <c r="A101" s="36"/>
      <c r="B101" s="37"/>
      <c r="C101" s="181" t="s">
        <v>185</v>
      </c>
      <c r="D101" s="181" t="s">
        <v>132</v>
      </c>
      <c r="E101" s="182" t="s">
        <v>1536</v>
      </c>
      <c r="F101" s="183" t="s">
        <v>1537</v>
      </c>
      <c r="G101" s="184" t="s">
        <v>1519</v>
      </c>
      <c r="H101" s="185">
        <v>1</v>
      </c>
      <c r="I101" s="186"/>
      <c r="J101" s="187">
        <f>ROUND(I101*H101,2)</f>
        <v>0</v>
      </c>
      <c r="K101" s="188"/>
      <c r="L101" s="41"/>
      <c r="M101" s="189" t="s">
        <v>19</v>
      </c>
      <c r="N101" s="190" t="s">
        <v>43</v>
      </c>
      <c r="O101" s="66"/>
      <c r="P101" s="191">
        <f>O101*H101</f>
        <v>0</v>
      </c>
      <c r="Q101" s="191">
        <v>0</v>
      </c>
      <c r="R101" s="191">
        <f>Q101*H101</f>
        <v>0</v>
      </c>
      <c r="S101" s="191">
        <v>0</v>
      </c>
      <c r="T101" s="19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3" t="s">
        <v>1520</v>
      </c>
      <c r="AT101" s="193" t="s">
        <v>132</v>
      </c>
      <c r="AU101" s="193" t="s">
        <v>81</v>
      </c>
      <c r="AY101" s="19" t="s">
        <v>130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19" t="s">
        <v>79</v>
      </c>
      <c r="BK101" s="194">
        <f>ROUND(I101*H101,2)</f>
        <v>0</v>
      </c>
      <c r="BL101" s="19" t="s">
        <v>1520</v>
      </c>
      <c r="BM101" s="193" t="s">
        <v>1538</v>
      </c>
    </row>
    <row r="102" spans="1:65" s="2" customFormat="1" ht="19.5">
      <c r="A102" s="36"/>
      <c r="B102" s="37"/>
      <c r="C102" s="38"/>
      <c r="D102" s="202" t="s">
        <v>449</v>
      </c>
      <c r="E102" s="38"/>
      <c r="F102" s="255" t="s">
        <v>1539</v>
      </c>
      <c r="G102" s="38"/>
      <c r="H102" s="38"/>
      <c r="I102" s="197"/>
      <c r="J102" s="38"/>
      <c r="K102" s="38"/>
      <c r="L102" s="41"/>
      <c r="M102" s="198"/>
      <c r="N102" s="199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449</v>
      </c>
      <c r="AU102" s="19" t="s">
        <v>81</v>
      </c>
    </row>
    <row r="103" spans="1:65" s="14" customFormat="1" ht="11.25">
      <c r="B103" s="211"/>
      <c r="C103" s="212"/>
      <c r="D103" s="202" t="s">
        <v>140</v>
      </c>
      <c r="E103" s="213" t="s">
        <v>19</v>
      </c>
      <c r="F103" s="214" t="s">
        <v>79</v>
      </c>
      <c r="G103" s="212"/>
      <c r="H103" s="215">
        <v>1</v>
      </c>
      <c r="I103" s="216"/>
      <c r="J103" s="212"/>
      <c r="K103" s="212"/>
      <c r="L103" s="217"/>
      <c r="M103" s="218"/>
      <c r="N103" s="219"/>
      <c r="O103" s="219"/>
      <c r="P103" s="219"/>
      <c r="Q103" s="219"/>
      <c r="R103" s="219"/>
      <c r="S103" s="219"/>
      <c r="T103" s="220"/>
      <c r="AT103" s="221" t="s">
        <v>140</v>
      </c>
      <c r="AU103" s="221" t="s">
        <v>81</v>
      </c>
      <c r="AV103" s="14" t="s">
        <v>81</v>
      </c>
      <c r="AW103" s="14" t="s">
        <v>34</v>
      </c>
      <c r="AX103" s="14" t="s">
        <v>79</v>
      </c>
      <c r="AY103" s="221" t="s">
        <v>130</v>
      </c>
    </row>
    <row r="104" spans="1:65" s="2" customFormat="1" ht="16.5" customHeight="1">
      <c r="A104" s="36"/>
      <c r="B104" s="37"/>
      <c r="C104" s="181" t="s">
        <v>193</v>
      </c>
      <c r="D104" s="181" t="s">
        <v>132</v>
      </c>
      <c r="E104" s="182" t="s">
        <v>1540</v>
      </c>
      <c r="F104" s="183" t="s">
        <v>1541</v>
      </c>
      <c r="G104" s="184" t="s">
        <v>1519</v>
      </c>
      <c r="H104" s="185">
        <v>1</v>
      </c>
      <c r="I104" s="186"/>
      <c r="J104" s="187">
        <f>ROUND(I104*H104,2)</f>
        <v>0</v>
      </c>
      <c r="K104" s="188"/>
      <c r="L104" s="41"/>
      <c r="M104" s="189" t="s">
        <v>19</v>
      </c>
      <c r="N104" s="190" t="s">
        <v>43</v>
      </c>
      <c r="O104" s="66"/>
      <c r="P104" s="191">
        <f>O104*H104</f>
        <v>0</v>
      </c>
      <c r="Q104" s="191">
        <v>0</v>
      </c>
      <c r="R104" s="191">
        <f>Q104*H104</f>
        <v>0</v>
      </c>
      <c r="S104" s="191">
        <v>0</v>
      </c>
      <c r="T104" s="19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3" t="s">
        <v>1520</v>
      </c>
      <c r="AT104" s="193" t="s">
        <v>132</v>
      </c>
      <c r="AU104" s="193" t="s">
        <v>81</v>
      </c>
      <c r="AY104" s="19" t="s">
        <v>130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19" t="s">
        <v>79</v>
      </c>
      <c r="BK104" s="194">
        <f>ROUND(I104*H104,2)</f>
        <v>0</v>
      </c>
      <c r="BL104" s="19" t="s">
        <v>1520</v>
      </c>
      <c r="BM104" s="193" t="s">
        <v>1542</v>
      </c>
    </row>
    <row r="105" spans="1:65" s="14" customFormat="1" ht="11.25">
      <c r="B105" s="211"/>
      <c r="C105" s="212"/>
      <c r="D105" s="202" t="s">
        <v>140</v>
      </c>
      <c r="E105" s="213" t="s">
        <v>19</v>
      </c>
      <c r="F105" s="214" t="s">
        <v>79</v>
      </c>
      <c r="G105" s="212"/>
      <c r="H105" s="215">
        <v>1</v>
      </c>
      <c r="I105" s="216"/>
      <c r="J105" s="212"/>
      <c r="K105" s="212"/>
      <c r="L105" s="217"/>
      <c r="M105" s="218"/>
      <c r="N105" s="219"/>
      <c r="O105" s="219"/>
      <c r="P105" s="219"/>
      <c r="Q105" s="219"/>
      <c r="R105" s="219"/>
      <c r="S105" s="219"/>
      <c r="T105" s="220"/>
      <c r="AT105" s="221" t="s">
        <v>140</v>
      </c>
      <c r="AU105" s="221" t="s">
        <v>81</v>
      </c>
      <c r="AV105" s="14" t="s">
        <v>81</v>
      </c>
      <c r="AW105" s="14" t="s">
        <v>34</v>
      </c>
      <c r="AX105" s="14" t="s">
        <v>79</v>
      </c>
      <c r="AY105" s="221" t="s">
        <v>130</v>
      </c>
    </row>
    <row r="106" spans="1:65" s="12" customFormat="1" ht="22.9" customHeight="1">
      <c r="B106" s="165"/>
      <c r="C106" s="166"/>
      <c r="D106" s="167" t="s">
        <v>71</v>
      </c>
      <c r="E106" s="179" t="s">
        <v>1543</v>
      </c>
      <c r="F106" s="179" t="s">
        <v>1544</v>
      </c>
      <c r="G106" s="166"/>
      <c r="H106" s="166"/>
      <c r="I106" s="169"/>
      <c r="J106" s="180">
        <f>BK106</f>
        <v>0</v>
      </c>
      <c r="K106" s="166"/>
      <c r="L106" s="171"/>
      <c r="M106" s="172"/>
      <c r="N106" s="173"/>
      <c r="O106" s="173"/>
      <c r="P106" s="174">
        <f>SUM(P107:P112)</f>
        <v>0</v>
      </c>
      <c r="Q106" s="173"/>
      <c r="R106" s="174">
        <f>SUM(R107:R112)</f>
        <v>0</v>
      </c>
      <c r="S106" s="173"/>
      <c r="T106" s="175">
        <f>SUM(T107:T112)</f>
        <v>0</v>
      </c>
      <c r="AR106" s="176" t="s">
        <v>168</v>
      </c>
      <c r="AT106" s="177" t="s">
        <v>71</v>
      </c>
      <c r="AU106" s="177" t="s">
        <v>79</v>
      </c>
      <c r="AY106" s="176" t="s">
        <v>130</v>
      </c>
      <c r="BK106" s="178">
        <f>SUM(BK107:BK112)</f>
        <v>0</v>
      </c>
    </row>
    <row r="107" spans="1:65" s="2" customFormat="1" ht="16.5" customHeight="1">
      <c r="A107" s="36"/>
      <c r="B107" s="37"/>
      <c r="C107" s="181" t="s">
        <v>200</v>
      </c>
      <c r="D107" s="181" t="s">
        <v>132</v>
      </c>
      <c r="E107" s="182" t="s">
        <v>1545</v>
      </c>
      <c r="F107" s="183" t="s">
        <v>1546</v>
      </c>
      <c r="G107" s="184" t="s">
        <v>19</v>
      </c>
      <c r="H107" s="185">
        <v>1</v>
      </c>
      <c r="I107" s="186"/>
      <c r="J107" s="187">
        <f>ROUND(I107*H107,2)</f>
        <v>0</v>
      </c>
      <c r="K107" s="188"/>
      <c r="L107" s="41"/>
      <c r="M107" s="189" t="s">
        <v>19</v>
      </c>
      <c r="N107" s="190" t="s">
        <v>43</v>
      </c>
      <c r="O107" s="66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3" t="s">
        <v>1520</v>
      </c>
      <c r="AT107" s="193" t="s">
        <v>132</v>
      </c>
      <c r="AU107" s="193" t="s">
        <v>81</v>
      </c>
      <c r="AY107" s="19" t="s">
        <v>130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9" t="s">
        <v>79</v>
      </c>
      <c r="BK107" s="194">
        <f>ROUND(I107*H107,2)</f>
        <v>0</v>
      </c>
      <c r="BL107" s="19" t="s">
        <v>1520</v>
      </c>
      <c r="BM107" s="193" t="s">
        <v>1547</v>
      </c>
    </row>
    <row r="108" spans="1:65" s="2" customFormat="1" ht="107.25">
      <c r="A108" s="36"/>
      <c r="B108" s="37"/>
      <c r="C108" s="38"/>
      <c r="D108" s="202" t="s">
        <v>449</v>
      </c>
      <c r="E108" s="38"/>
      <c r="F108" s="255" t="s">
        <v>1548</v>
      </c>
      <c r="G108" s="38"/>
      <c r="H108" s="38"/>
      <c r="I108" s="197"/>
      <c r="J108" s="38"/>
      <c r="K108" s="38"/>
      <c r="L108" s="41"/>
      <c r="M108" s="198"/>
      <c r="N108" s="199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449</v>
      </c>
      <c r="AU108" s="19" t="s">
        <v>81</v>
      </c>
    </row>
    <row r="109" spans="1:65" s="14" customFormat="1" ht="11.25">
      <c r="B109" s="211"/>
      <c r="C109" s="212"/>
      <c r="D109" s="202" t="s">
        <v>140</v>
      </c>
      <c r="E109" s="213" t="s">
        <v>19</v>
      </c>
      <c r="F109" s="214" t="s">
        <v>79</v>
      </c>
      <c r="G109" s="212"/>
      <c r="H109" s="215">
        <v>1</v>
      </c>
      <c r="I109" s="216"/>
      <c r="J109" s="212"/>
      <c r="K109" s="212"/>
      <c r="L109" s="217"/>
      <c r="M109" s="218"/>
      <c r="N109" s="219"/>
      <c r="O109" s="219"/>
      <c r="P109" s="219"/>
      <c r="Q109" s="219"/>
      <c r="R109" s="219"/>
      <c r="S109" s="219"/>
      <c r="T109" s="220"/>
      <c r="AT109" s="221" t="s">
        <v>140</v>
      </c>
      <c r="AU109" s="221" t="s">
        <v>81</v>
      </c>
      <c r="AV109" s="14" t="s">
        <v>81</v>
      </c>
      <c r="AW109" s="14" t="s">
        <v>34</v>
      </c>
      <c r="AX109" s="14" t="s">
        <v>72</v>
      </c>
      <c r="AY109" s="221" t="s">
        <v>130</v>
      </c>
    </row>
    <row r="110" spans="1:65" s="15" customFormat="1" ht="11.25">
      <c r="B110" s="222"/>
      <c r="C110" s="223"/>
      <c r="D110" s="202" t="s">
        <v>140</v>
      </c>
      <c r="E110" s="224" t="s">
        <v>19</v>
      </c>
      <c r="F110" s="225" t="s">
        <v>144</v>
      </c>
      <c r="G110" s="223"/>
      <c r="H110" s="226">
        <v>1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AT110" s="232" t="s">
        <v>140</v>
      </c>
      <c r="AU110" s="232" t="s">
        <v>81</v>
      </c>
      <c r="AV110" s="15" t="s">
        <v>136</v>
      </c>
      <c r="AW110" s="15" t="s">
        <v>34</v>
      </c>
      <c r="AX110" s="15" t="s">
        <v>79</v>
      </c>
      <c r="AY110" s="232" t="s">
        <v>130</v>
      </c>
    </row>
    <row r="111" spans="1:65" s="2" customFormat="1" ht="16.5" customHeight="1">
      <c r="A111" s="36"/>
      <c r="B111" s="37"/>
      <c r="C111" s="181" t="s">
        <v>214</v>
      </c>
      <c r="D111" s="181" t="s">
        <v>132</v>
      </c>
      <c r="E111" s="182" t="s">
        <v>1549</v>
      </c>
      <c r="F111" s="183" t="s">
        <v>1550</v>
      </c>
      <c r="G111" s="184" t="s">
        <v>1551</v>
      </c>
      <c r="H111" s="185">
        <v>1</v>
      </c>
      <c r="I111" s="186"/>
      <c r="J111" s="187">
        <f>ROUND(I111*H111,2)</f>
        <v>0</v>
      </c>
      <c r="K111" s="188"/>
      <c r="L111" s="41"/>
      <c r="M111" s="189" t="s">
        <v>19</v>
      </c>
      <c r="N111" s="190" t="s">
        <v>43</v>
      </c>
      <c r="O111" s="66"/>
      <c r="P111" s="191">
        <f>O111*H111</f>
        <v>0</v>
      </c>
      <c r="Q111" s="191">
        <v>0</v>
      </c>
      <c r="R111" s="191">
        <f>Q111*H111</f>
        <v>0</v>
      </c>
      <c r="S111" s="191">
        <v>0</v>
      </c>
      <c r="T111" s="19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3" t="s">
        <v>1520</v>
      </c>
      <c r="AT111" s="193" t="s">
        <v>132</v>
      </c>
      <c r="AU111" s="193" t="s">
        <v>81</v>
      </c>
      <c r="AY111" s="19" t="s">
        <v>130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19" t="s">
        <v>79</v>
      </c>
      <c r="BK111" s="194">
        <f>ROUND(I111*H111,2)</f>
        <v>0</v>
      </c>
      <c r="BL111" s="19" t="s">
        <v>1520</v>
      </c>
      <c r="BM111" s="193" t="s">
        <v>1552</v>
      </c>
    </row>
    <row r="112" spans="1:65" s="14" customFormat="1" ht="11.25">
      <c r="B112" s="211"/>
      <c r="C112" s="212"/>
      <c r="D112" s="202" t="s">
        <v>140</v>
      </c>
      <c r="E112" s="213" t="s">
        <v>19</v>
      </c>
      <c r="F112" s="214" t="s">
        <v>79</v>
      </c>
      <c r="G112" s="212"/>
      <c r="H112" s="215">
        <v>1</v>
      </c>
      <c r="I112" s="216"/>
      <c r="J112" s="212"/>
      <c r="K112" s="212"/>
      <c r="L112" s="217"/>
      <c r="M112" s="218"/>
      <c r="N112" s="219"/>
      <c r="O112" s="219"/>
      <c r="P112" s="219"/>
      <c r="Q112" s="219"/>
      <c r="R112" s="219"/>
      <c r="S112" s="219"/>
      <c r="T112" s="220"/>
      <c r="AT112" s="221" t="s">
        <v>140</v>
      </c>
      <c r="AU112" s="221" t="s">
        <v>81</v>
      </c>
      <c r="AV112" s="14" t="s">
        <v>81</v>
      </c>
      <c r="AW112" s="14" t="s">
        <v>34</v>
      </c>
      <c r="AX112" s="14" t="s">
        <v>79</v>
      </c>
      <c r="AY112" s="221" t="s">
        <v>130</v>
      </c>
    </row>
    <row r="113" spans="1:65" s="12" customFormat="1" ht="22.9" customHeight="1">
      <c r="B113" s="165"/>
      <c r="C113" s="166"/>
      <c r="D113" s="167" t="s">
        <v>71</v>
      </c>
      <c r="E113" s="179" t="s">
        <v>1553</v>
      </c>
      <c r="F113" s="179" t="s">
        <v>1554</v>
      </c>
      <c r="G113" s="166"/>
      <c r="H113" s="166"/>
      <c r="I113" s="169"/>
      <c r="J113" s="180">
        <f>BK113</f>
        <v>0</v>
      </c>
      <c r="K113" s="166"/>
      <c r="L113" s="171"/>
      <c r="M113" s="172"/>
      <c r="N113" s="173"/>
      <c r="O113" s="173"/>
      <c r="P113" s="174">
        <f>SUM(P114:P118)</f>
        <v>0</v>
      </c>
      <c r="Q113" s="173"/>
      <c r="R113" s="174">
        <f>SUM(R114:R118)</f>
        <v>0</v>
      </c>
      <c r="S113" s="173"/>
      <c r="T113" s="175">
        <f>SUM(T114:T118)</f>
        <v>0</v>
      </c>
      <c r="AR113" s="176" t="s">
        <v>168</v>
      </c>
      <c r="AT113" s="177" t="s">
        <v>71</v>
      </c>
      <c r="AU113" s="177" t="s">
        <v>79</v>
      </c>
      <c r="AY113" s="176" t="s">
        <v>130</v>
      </c>
      <c r="BK113" s="178">
        <f>SUM(BK114:BK118)</f>
        <v>0</v>
      </c>
    </row>
    <row r="114" spans="1:65" s="2" customFormat="1" ht="24.2" customHeight="1">
      <c r="A114" s="36"/>
      <c r="B114" s="37"/>
      <c r="C114" s="181" t="s">
        <v>150</v>
      </c>
      <c r="D114" s="181" t="s">
        <v>132</v>
      </c>
      <c r="E114" s="182" t="s">
        <v>1555</v>
      </c>
      <c r="F114" s="183" t="s">
        <v>1556</v>
      </c>
      <c r="G114" s="184" t="s">
        <v>1557</v>
      </c>
      <c r="H114" s="185">
        <v>1</v>
      </c>
      <c r="I114" s="186"/>
      <c r="J114" s="187">
        <f>ROUND(I114*H114,2)</f>
        <v>0</v>
      </c>
      <c r="K114" s="188"/>
      <c r="L114" s="41"/>
      <c r="M114" s="189" t="s">
        <v>19</v>
      </c>
      <c r="N114" s="190" t="s">
        <v>43</v>
      </c>
      <c r="O114" s="66"/>
      <c r="P114" s="191">
        <f>O114*H114</f>
        <v>0</v>
      </c>
      <c r="Q114" s="191">
        <v>0</v>
      </c>
      <c r="R114" s="191">
        <f>Q114*H114</f>
        <v>0</v>
      </c>
      <c r="S114" s="191">
        <v>0</v>
      </c>
      <c r="T114" s="19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3" t="s">
        <v>1520</v>
      </c>
      <c r="AT114" s="193" t="s">
        <v>132</v>
      </c>
      <c r="AU114" s="193" t="s">
        <v>81</v>
      </c>
      <c r="AY114" s="19" t="s">
        <v>130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19" t="s">
        <v>79</v>
      </c>
      <c r="BK114" s="194">
        <f>ROUND(I114*H114,2)</f>
        <v>0</v>
      </c>
      <c r="BL114" s="19" t="s">
        <v>1520</v>
      </c>
      <c r="BM114" s="193" t="s">
        <v>1558</v>
      </c>
    </row>
    <row r="115" spans="1:65" s="14" customFormat="1" ht="11.25">
      <c r="B115" s="211"/>
      <c r="C115" s="212"/>
      <c r="D115" s="202" t="s">
        <v>140</v>
      </c>
      <c r="E115" s="213" t="s">
        <v>19</v>
      </c>
      <c r="F115" s="214" t="s">
        <v>79</v>
      </c>
      <c r="G115" s="212"/>
      <c r="H115" s="215">
        <v>1</v>
      </c>
      <c r="I115" s="216"/>
      <c r="J115" s="212"/>
      <c r="K115" s="212"/>
      <c r="L115" s="217"/>
      <c r="M115" s="218"/>
      <c r="N115" s="219"/>
      <c r="O115" s="219"/>
      <c r="P115" s="219"/>
      <c r="Q115" s="219"/>
      <c r="R115" s="219"/>
      <c r="S115" s="219"/>
      <c r="T115" s="220"/>
      <c r="AT115" s="221" t="s">
        <v>140</v>
      </c>
      <c r="AU115" s="221" t="s">
        <v>81</v>
      </c>
      <c r="AV115" s="14" t="s">
        <v>81</v>
      </c>
      <c r="AW115" s="14" t="s">
        <v>34</v>
      </c>
      <c r="AX115" s="14" t="s">
        <v>79</v>
      </c>
      <c r="AY115" s="221" t="s">
        <v>130</v>
      </c>
    </row>
    <row r="116" spans="1:65" s="2" customFormat="1" ht="16.5" customHeight="1">
      <c r="A116" s="36"/>
      <c r="B116" s="37"/>
      <c r="C116" s="181" t="s">
        <v>237</v>
      </c>
      <c r="D116" s="181" t="s">
        <v>132</v>
      </c>
      <c r="E116" s="182" t="s">
        <v>1559</v>
      </c>
      <c r="F116" s="183" t="s">
        <v>1560</v>
      </c>
      <c r="G116" s="184" t="s">
        <v>1519</v>
      </c>
      <c r="H116" s="185">
        <v>1</v>
      </c>
      <c r="I116" s="186"/>
      <c r="J116" s="187">
        <f>ROUND(I116*H116,2)</f>
        <v>0</v>
      </c>
      <c r="K116" s="188"/>
      <c r="L116" s="41"/>
      <c r="M116" s="189" t="s">
        <v>19</v>
      </c>
      <c r="N116" s="190" t="s">
        <v>43</v>
      </c>
      <c r="O116" s="66"/>
      <c r="P116" s="191">
        <f>O116*H116</f>
        <v>0</v>
      </c>
      <c r="Q116" s="191">
        <v>0</v>
      </c>
      <c r="R116" s="191">
        <f>Q116*H116</f>
        <v>0</v>
      </c>
      <c r="S116" s="191">
        <v>0</v>
      </c>
      <c r="T116" s="19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3" t="s">
        <v>1520</v>
      </c>
      <c r="AT116" s="193" t="s">
        <v>132</v>
      </c>
      <c r="AU116" s="193" t="s">
        <v>81</v>
      </c>
      <c r="AY116" s="19" t="s">
        <v>130</v>
      </c>
      <c r="BE116" s="194">
        <f>IF(N116="základní",J116,0)</f>
        <v>0</v>
      </c>
      <c r="BF116" s="194">
        <f>IF(N116="snížená",J116,0)</f>
        <v>0</v>
      </c>
      <c r="BG116" s="194">
        <f>IF(N116="zákl. přenesená",J116,0)</f>
        <v>0</v>
      </c>
      <c r="BH116" s="194">
        <f>IF(N116="sníž. přenesená",J116,0)</f>
        <v>0</v>
      </c>
      <c r="BI116" s="194">
        <f>IF(N116="nulová",J116,0)</f>
        <v>0</v>
      </c>
      <c r="BJ116" s="19" t="s">
        <v>79</v>
      </c>
      <c r="BK116" s="194">
        <f>ROUND(I116*H116,2)</f>
        <v>0</v>
      </c>
      <c r="BL116" s="19" t="s">
        <v>1520</v>
      </c>
      <c r="BM116" s="193" t="s">
        <v>1561</v>
      </c>
    </row>
    <row r="117" spans="1:65" s="2" customFormat="1" ht="58.5">
      <c r="A117" s="36"/>
      <c r="B117" s="37"/>
      <c r="C117" s="38"/>
      <c r="D117" s="202" t="s">
        <v>449</v>
      </c>
      <c r="E117" s="38"/>
      <c r="F117" s="255" t="s">
        <v>1562</v>
      </c>
      <c r="G117" s="38"/>
      <c r="H117" s="38"/>
      <c r="I117" s="197"/>
      <c r="J117" s="38"/>
      <c r="K117" s="38"/>
      <c r="L117" s="41"/>
      <c r="M117" s="198"/>
      <c r="N117" s="199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449</v>
      </c>
      <c r="AU117" s="19" t="s">
        <v>81</v>
      </c>
    </row>
    <row r="118" spans="1:65" s="14" customFormat="1" ht="11.25">
      <c r="B118" s="211"/>
      <c r="C118" s="212"/>
      <c r="D118" s="202" t="s">
        <v>140</v>
      </c>
      <c r="E118" s="213" t="s">
        <v>19</v>
      </c>
      <c r="F118" s="214" t="s">
        <v>79</v>
      </c>
      <c r="G118" s="212"/>
      <c r="H118" s="215">
        <v>1</v>
      </c>
      <c r="I118" s="216"/>
      <c r="J118" s="212"/>
      <c r="K118" s="212"/>
      <c r="L118" s="217"/>
      <c r="M118" s="218"/>
      <c r="N118" s="219"/>
      <c r="O118" s="219"/>
      <c r="P118" s="219"/>
      <c r="Q118" s="219"/>
      <c r="R118" s="219"/>
      <c r="S118" s="219"/>
      <c r="T118" s="220"/>
      <c r="AT118" s="221" t="s">
        <v>140</v>
      </c>
      <c r="AU118" s="221" t="s">
        <v>81</v>
      </c>
      <c r="AV118" s="14" t="s">
        <v>81</v>
      </c>
      <c r="AW118" s="14" t="s">
        <v>34</v>
      </c>
      <c r="AX118" s="14" t="s">
        <v>79</v>
      </c>
      <c r="AY118" s="221" t="s">
        <v>130</v>
      </c>
    </row>
    <row r="119" spans="1:65" s="12" customFormat="1" ht="22.9" customHeight="1">
      <c r="B119" s="165"/>
      <c r="C119" s="166"/>
      <c r="D119" s="167" t="s">
        <v>71</v>
      </c>
      <c r="E119" s="179" t="s">
        <v>1563</v>
      </c>
      <c r="F119" s="179" t="s">
        <v>1564</v>
      </c>
      <c r="G119" s="166"/>
      <c r="H119" s="166"/>
      <c r="I119" s="169"/>
      <c r="J119" s="180">
        <f>BK119</f>
        <v>0</v>
      </c>
      <c r="K119" s="166"/>
      <c r="L119" s="171"/>
      <c r="M119" s="172"/>
      <c r="N119" s="173"/>
      <c r="O119" s="173"/>
      <c r="P119" s="174">
        <f>SUM(P120:P121)</f>
        <v>0</v>
      </c>
      <c r="Q119" s="173"/>
      <c r="R119" s="174">
        <f>SUM(R120:R121)</f>
        <v>0</v>
      </c>
      <c r="S119" s="173"/>
      <c r="T119" s="175">
        <f>SUM(T120:T121)</f>
        <v>0</v>
      </c>
      <c r="AR119" s="176" t="s">
        <v>168</v>
      </c>
      <c r="AT119" s="177" t="s">
        <v>71</v>
      </c>
      <c r="AU119" s="177" t="s">
        <v>79</v>
      </c>
      <c r="AY119" s="176" t="s">
        <v>130</v>
      </c>
      <c r="BK119" s="178">
        <f>SUM(BK120:BK121)</f>
        <v>0</v>
      </c>
    </row>
    <row r="120" spans="1:65" s="2" customFormat="1" ht="16.5" customHeight="1">
      <c r="A120" s="36"/>
      <c r="B120" s="37"/>
      <c r="C120" s="181" t="s">
        <v>244</v>
      </c>
      <c r="D120" s="181" t="s">
        <v>132</v>
      </c>
      <c r="E120" s="182" t="s">
        <v>1565</v>
      </c>
      <c r="F120" s="183" t="s">
        <v>1566</v>
      </c>
      <c r="G120" s="184" t="s">
        <v>1519</v>
      </c>
      <c r="H120" s="185">
        <v>1</v>
      </c>
      <c r="I120" s="186"/>
      <c r="J120" s="187">
        <f>ROUND(I120*H120,2)</f>
        <v>0</v>
      </c>
      <c r="K120" s="188"/>
      <c r="L120" s="41"/>
      <c r="M120" s="189" t="s">
        <v>19</v>
      </c>
      <c r="N120" s="190" t="s">
        <v>43</v>
      </c>
      <c r="O120" s="66"/>
      <c r="P120" s="191">
        <f>O120*H120</f>
        <v>0</v>
      </c>
      <c r="Q120" s="191">
        <v>0</v>
      </c>
      <c r="R120" s="191">
        <f>Q120*H120</f>
        <v>0</v>
      </c>
      <c r="S120" s="191">
        <v>0</v>
      </c>
      <c r="T120" s="19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3" t="s">
        <v>1520</v>
      </c>
      <c r="AT120" s="193" t="s">
        <v>132</v>
      </c>
      <c r="AU120" s="193" t="s">
        <v>81</v>
      </c>
      <c r="AY120" s="19" t="s">
        <v>130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19" t="s">
        <v>79</v>
      </c>
      <c r="BK120" s="194">
        <f>ROUND(I120*H120,2)</f>
        <v>0</v>
      </c>
      <c r="BL120" s="19" t="s">
        <v>1520</v>
      </c>
      <c r="BM120" s="193" t="s">
        <v>1567</v>
      </c>
    </row>
    <row r="121" spans="1:65" s="14" customFormat="1" ht="11.25">
      <c r="B121" s="211"/>
      <c r="C121" s="212"/>
      <c r="D121" s="202" t="s">
        <v>140</v>
      </c>
      <c r="E121" s="213" t="s">
        <v>19</v>
      </c>
      <c r="F121" s="214" t="s">
        <v>79</v>
      </c>
      <c r="G121" s="212"/>
      <c r="H121" s="215">
        <v>1</v>
      </c>
      <c r="I121" s="216"/>
      <c r="J121" s="212"/>
      <c r="K121" s="212"/>
      <c r="L121" s="217"/>
      <c r="M121" s="218"/>
      <c r="N121" s="219"/>
      <c r="O121" s="219"/>
      <c r="P121" s="219"/>
      <c r="Q121" s="219"/>
      <c r="R121" s="219"/>
      <c r="S121" s="219"/>
      <c r="T121" s="220"/>
      <c r="AT121" s="221" t="s">
        <v>140</v>
      </c>
      <c r="AU121" s="221" t="s">
        <v>81</v>
      </c>
      <c r="AV121" s="14" t="s">
        <v>81</v>
      </c>
      <c r="AW121" s="14" t="s">
        <v>34</v>
      </c>
      <c r="AX121" s="14" t="s">
        <v>79</v>
      </c>
      <c r="AY121" s="221" t="s">
        <v>130</v>
      </c>
    </row>
    <row r="122" spans="1:65" s="12" customFormat="1" ht="22.9" customHeight="1">
      <c r="B122" s="165"/>
      <c r="C122" s="166"/>
      <c r="D122" s="167" t="s">
        <v>71</v>
      </c>
      <c r="E122" s="179" t="s">
        <v>1568</v>
      </c>
      <c r="F122" s="179" t="s">
        <v>1569</v>
      </c>
      <c r="G122" s="166"/>
      <c r="H122" s="166"/>
      <c r="I122" s="169"/>
      <c r="J122" s="180">
        <f>BK122</f>
        <v>0</v>
      </c>
      <c r="K122" s="166"/>
      <c r="L122" s="171"/>
      <c r="M122" s="172"/>
      <c r="N122" s="173"/>
      <c r="O122" s="173"/>
      <c r="P122" s="174">
        <f>SUM(P123:P139)</f>
        <v>0</v>
      </c>
      <c r="Q122" s="173"/>
      <c r="R122" s="174">
        <f>SUM(R123:R139)</f>
        <v>0</v>
      </c>
      <c r="S122" s="173"/>
      <c r="T122" s="175">
        <f>SUM(T123:T139)</f>
        <v>0</v>
      </c>
      <c r="AR122" s="176" t="s">
        <v>168</v>
      </c>
      <c r="AT122" s="177" t="s">
        <v>71</v>
      </c>
      <c r="AU122" s="177" t="s">
        <v>79</v>
      </c>
      <c r="AY122" s="176" t="s">
        <v>130</v>
      </c>
      <c r="BK122" s="178">
        <f>SUM(BK123:BK139)</f>
        <v>0</v>
      </c>
    </row>
    <row r="123" spans="1:65" s="2" customFormat="1" ht="16.5" customHeight="1">
      <c r="A123" s="36"/>
      <c r="B123" s="37"/>
      <c r="C123" s="181" t="s">
        <v>256</v>
      </c>
      <c r="D123" s="181" t="s">
        <v>132</v>
      </c>
      <c r="E123" s="182" t="s">
        <v>1570</v>
      </c>
      <c r="F123" s="183" t="s">
        <v>1571</v>
      </c>
      <c r="G123" s="184" t="s">
        <v>1519</v>
      </c>
      <c r="H123" s="185">
        <v>1</v>
      </c>
      <c r="I123" s="186"/>
      <c r="J123" s="187">
        <f>ROUND(I123*H123,2)</f>
        <v>0</v>
      </c>
      <c r="K123" s="188"/>
      <c r="L123" s="41"/>
      <c r="M123" s="189" t="s">
        <v>19</v>
      </c>
      <c r="N123" s="190" t="s">
        <v>43</v>
      </c>
      <c r="O123" s="66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3" t="s">
        <v>1520</v>
      </c>
      <c r="AT123" s="193" t="s">
        <v>132</v>
      </c>
      <c r="AU123" s="193" t="s">
        <v>81</v>
      </c>
      <c r="AY123" s="19" t="s">
        <v>130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9" t="s">
        <v>79</v>
      </c>
      <c r="BK123" s="194">
        <f>ROUND(I123*H123,2)</f>
        <v>0</v>
      </c>
      <c r="BL123" s="19" t="s">
        <v>1520</v>
      </c>
      <c r="BM123" s="193" t="s">
        <v>1572</v>
      </c>
    </row>
    <row r="124" spans="1:65" s="14" customFormat="1" ht="11.25">
      <c r="B124" s="211"/>
      <c r="C124" s="212"/>
      <c r="D124" s="202" t="s">
        <v>140</v>
      </c>
      <c r="E124" s="213" t="s">
        <v>19</v>
      </c>
      <c r="F124" s="214" t="s">
        <v>79</v>
      </c>
      <c r="G124" s="212"/>
      <c r="H124" s="215">
        <v>1</v>
      </c>
      <c r="I124" s="216"/>
      <c r="J124" s="212"/>
      <c r="K124" s="212"/>
      <c r="L124" s="217"/>
      <c r="M124" s="218"/>
      <c r="N124" s="219"/>
      <c r="O124" s="219"/>
      <c r="P124" s="219"/>
      <c r="Q124" s="219"/>
      <c r="R124" s="219"/>
      <c r="S124" s="219"/>
      <c r="T124" s="220"/>
      <c r="AT124" s="221" t="s">
        <v>140</v>
      </c>
      <c r="AU124" s="221" t="s">
        <v>81</v>
      </c>
      <c r="AV124" s="14" t="s">
        <v>81</v>
      </c>
      <c r="AW124" s="14" t="s">
        <v>34</v>
      </c>
      <c r="AX124" s="14" t="s">
        <v>79</v>
      </c>
      <c r="AY124" s="221" t="s">
        <v>130</v>
      </c>
    </row>
    <row r="125" spans="1:65" s="2" customFormat="1" ht="16.5" customHeight="1">
      <c r="A125" s="36"/>
      <c r="B125" s="37"/>
      <c r="C125" s="181" t="s">
        <v>262</v>
      </c>
      <c r="D125" s="181" t="s">
        <v>132</v>
      </c>
      <c r="E125" s="182" t="s">
        <v>1573</v>
      </c>
      <c r="F125" s="183" t="s">
        <v>1574</v>
      </c>
      <c r="G125" s="184" t="s">
        <v>1519</v>
      </c>
      <c r="H125" s="185">
        <v>1</v>
      </c>
      <c r="I125" s="186"/>
      <c r="J125" s="187">
        <f>ROUND(I125*H125,2)</f>
        <v>0</v>
      </c>
      <c r="K125" s="188"/>
      <c r="L125" s="41"/>
      <c r="M125" s="189" t="s">
        <v>19</v>
      </c>
      <c r="N125" s="190" t="s">
        <v>43</v>
      </c>
      <c r="O125" s="66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3" t="s">
        <v>1520</v>
      </c>
      <c r="AT125" s="193" t="s">
        <v>132</v>
      </c>
      <c r="AU125" s="193" t="s">
        <v>81</v>
      </c>
      <c r="AY125" s="19" t="s">
        <v>130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9" t="s">
        <v>79</v>
      </c>
      <c r="BK125" s="194">
        <f>ROUND(I125*H125,2)</f>
        <v>0</v>
      </c>
      <c r="BL125" s="19" t="s">
        <v>1520</v>
      </c>
      <c r="BM125" s="193" t="s">
        <v>1575</v>
      </c>
    </row>
    <row r="126" spans="1:65" s="14" customFormat="1" ht="11.25">
      <c r="B126" s="211"/>
      <c r="C126" s="212"/>
      <c r="D126" s="202" t="s">
        <v>140</v>
      </c>
      <c r="E126" s="213" t="s">
        <v>19</v>
      </c>
      <c r="F126" s="214" t="s">
        <v>79</v>
      </c>
      <c r="G126" s="212"/>
      <c r="H126" s="215">
        <v>1</v>
      </c>
      <c r="I126" s="216"/>
      <c r="J126" s="212"/>
      <c r="K126" s="212"/>
      <c r="L126" s="217"/>
      <c r="M126" s="218"/>
      <c r="N126" s="219"/>
      <c r="O126" s="219"/>
      <c r="P126" s="219"/>
      <c r="Q126" s="219"/>
      <c r="R126" s="219"/>
      <c r="S126" s="219"/>
      <c r="T126" s="220"/>
      <c r="AT126" s="221" t="s">
        <v>140</v>
      </c>
      <c r="AU126" s="221" t="s">
        <v>81</v>
      </c>
      <c r="AV126" s="14" t="s">
        <v>81</v>
      </c>
      <c r="AW126" s="14" t="s">
        <v>34</v>
      </c>
      <c r="AX126" s="14" t="s">
        <v>79</v>
      </c>
      <c r="AY126" s="221" t="s">
        <v>130</v>
      </c>
    </row>
    <row r="127" spans="1:65" s="2" customFormat="1" ht="16.5" customHeight="1">
      <c r="A127" s="36"/>
      <c r="B127" s="37"/>
      <c r="C127" s="181" t="s">
        <v>8</v>
      </c>
      <c r="D127" s="181" t="s">
        <v>132</v>
      </c>
      <c r="E127" s="182" t="s">
        <v>1576</v>
      </c>
      <c r="F127" s="183" t="s">
        <v>1577</v>
      </c>
      <c r="G127" s="184" t="s">
        <v>1519</v>
      </c>
      <c r="H127" s="185">
        <v>1</v>
      </c>
      <c r="I127" s="186"/>
      <c r="J127" s="187">
        <f>ROUND(I127*H127,2)</f>
        <v>0</v>
      </c>
      <c r="K127" s="188"/>
      <c r="L127" s="41"/>
      <c r="M127" s="189" t="s">
        <v>19</v>
      </c>
      <c r="N127" s="190" t="s">
        <v>43</v>
      </c>
      <c r="O127" s="66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3" t="s">
        <v>1520</v>
      </c>
      <c r="AT127" s="193" t="s">
        <v>132</v>
      </c>
      <c r="AU127" s="193" t="s">
        <v>81</v>
      </c>
      <c r="AY127" s="19" t="s">
        <v>130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9" t="s">
        <v>79</v>
      </c>
      <c r="BK127" s="194">
        <f>ROUND(I127*H127,2)</f>
        <v>0</v>
      </c>
      <c r="BL127" s="19" t="s">
        <v>1520</v>
      </c>
      <c r="BM127" s="193" t="s">
        <v>1578</v>
      </c>
    </row>
    <row r="128" spans="1:65" s="14" customFormat="1" ht="11.25">
      <c r="B128" s="211"/>
      <c r="C128" s="212"/>
      <c r="D128" s="202" t="s">
        <v>140</v>
      </c>
      <c r="E128" s="213" t="s">
        <v>19</v>
      </c>
      <c r="F128" s="214" t="s">
        <v>79</v>
      </c>
      <c r="G128" s="212"/>
      <c r="H128" s="215">
        <v>1</v>
      </c>
      <c r="I128" s="216"/>
      <c r="J128" s="212"/>
      <c r="K128" s="212"/>
      <c r="L128" s="217"/>
      <c r="M128" s="218"/>
      <c r="N128" s="219"/>
      <c r="O128" s="219"/>
      <c r="P128" s="219"/>
      <c r="Q128" s="219"/>
      <c r="R128" s="219"/>
      <c r="S128" s="219"/>
      <c r="T128" s="220"/>
      <c r="AT128" s="221" t="s">
        <v>140</v>
      </c>
      <c r="AU128" s="221" t="s">
        <v>81</v>
      </c>
      <c r="AV128" s="14" t="s">
        <v>81</v>
      </c>
      <c r="AW128" s="14" t="s">
        <v>34</v>
      </c>
      <c r="AX128" s="14" t="s">
        <v>79</v>
      </c>
      <c r="AY128" s="221" t="s">
        <v>130</v>
      </c>
    </row>
    <row r="129" spans="1:65" s="2" customFormat="1" ht="16.5" customHeight="1">
      <c r="A129" s="36"/>
      <c r="B129" s="37"/>
      <c r="C129" s="181" t="s">
        <v>274</v>
      </c>
      <c r="D129" s="181" t="s">
        <v>132</v>
      </c>
      <c r="E129" s="182" t="s">
        <v>1579</v>
      </c>
      <c r="F129" s="183" t="s">
        <v>1580</v>
      </c>
      <c r="G129" s="184" t="s">
        <v>1519</v>
      </c>
      <c r="H129" s="185">
        <v>1</v>
      </c>
      <c r="I129" s="186"/>
      <c r="J129" s="187">
        <f>ROUND(I129*H129,2)</f>
        <v>0</v>
      </c>
      <c r="K129" s="188"/>
      <c r="L129" s="41"/>
      <c r="M129" s="189" t="s">
        <v>19</v>
      </c>
      <c r="N129" s="190" t="s">
        <v>43</v>
      </c>
      <c r="O129" s="66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3" t="s">
        <v>1520</v>
      </c>
      <c r="AT129" s="193" t="s">
        <v>132</v>
      </c>
      <c r="AU129" s="193" t="s">
        <v>81</v>
      </c>
      <c r="AY129" s="19" t="s">
        <v>130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9" t="s">
        <v>79</v>
      </c>
      <c r="BK129" s="194">
        <f>ROUND(I129*H129,2)</f>
        <v>0</v>
      </c>
      <c r="BL129" s="19" t="s">
        <v>1520</v>
      </c>
      <c r="BM129" s="193" t="s">
        <v>1581</v>
      </c>
    </row>
    <row r="130" spans="1:65" s="14" customFormat="1" ht="11.25">
      <c r="B130" s="211"/>
      <c r="C130" s="212"/>
      <c r="D130" s="202" t="s">
        <v>140</v>
      </c>
      <c r="E130" s="213" t="s">
        <v>19</v>
      </c>
      <c r="F130" s="214" t="s">
        <v>79</v>
      </c>
      <c r="G130" s="212"/>
      <c r="H130" s="215">
        <v>1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140</v>
      </c>
      <c r="AU130" s="221" t="s">
        <v>81</v>
      </c>
      <c r="AV130" s="14" t="s">
        <v>81</v>
      </c>
      <c r="AW130" s="14" t="s">
        <v>34</v>
      </c>
      <c r="AX130" s="14" t="s">
        <v>79</v>
      </c>
      <c r="AY130" s="221" t="s">
        <v>130</v>
      </c>
    </row>
    <row r="131" spans="1:65" s="2" customFormat="1" ht="16.5" customHeight="1">
      <c r="A131" s="36"/>
      <c r="B131" s="37"/>
      <c r="C131" s="181" t="s">
        <v>283</v>
      </c>
      <c r="D131" s="181" t="s">
        <v>132</v>
      </c>
      <c r="E131" s="182" t="s">
        <v>1582</v>
      </c>
      <c r="F131" s="183" t="s">
        <v>1583</v>
      </c>
      <c r="G131" s="184" t="s">
        <v>1519</v>
      </c>
      <c r="H131" s="185">
        <v>1</v>
      </c>
      <c r="I131" s="186"/>
      <c r="J131" s="187">
        <f>ROUND(I131*H131,2)</f>
        <v>0</v>
      </c>
      <c r="K131" s="188"/>
      <c r="L131" s="41"/>
      <c r="M131" s="189" t="s">
        <v>19</v>
      </c>
      <c r="N131" s="190" t="s">
        <v>43</v>
      </c>
      <c r="O131" s="66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3" t="s">
        <v>1520</v>
      </c>
      <c r="AT131" s="193" t="s">
        <v>132</v>
      </c>
      <c r="AU131" s="193" t="s">
        <v>81</v>
      </c>
      <c r="AY131" s="19" t="s">
        <v>130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9" t="s">
        <v>79</v>
      </c>
      <c r="BK131" s="194">
        <f>ROUND(I131*H131,2)</f>
        <v>0</v>
      </c>
      <c r="BL131" s="19" t="s">
        <v>1520</v>
      </c>
      <c r="BM131" s="193" t="s">
        <v>1584</v>
      </c>
    </row>
    <row r="132" spans="1:65" s="14" customFormat="1" ht="11.25">
      <c r="B132" s="211"/>
      <c r="C132" s="212"/>
      <c r="D132" s="202" t="s">
        <v>140</v>
      </c>
      <c r="E132" s="213" t="s">
        <v>19</v>
      </c>
      <c r="F132" s="214" t="s">
        <v>79</v>
      </c>
      <c r="G132" s="212"/>
      <c r="H132" s="215">
        <v>1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140</v>
      </c>
      <c r="AU132" s="221" t="s">
        <v>81</v>
      </c>
      <c r="AV132" s="14" t="s">
        <v>81</v>
      </c>
      <c r="AW132" s="14" t="s">
        <v>34</v>
      </c>
      <c r="AX132" s="14" t="s">
        <v>79</v>
      </c>
      <c r="AY132" s="221" t="s">
        <v>130</v>
      </c>
    </row>
    <row r="133" spans="1:65" s="2" customFormat="1" ht="16.5" customHeight="1">
      <c r="A133" s="36"/>
      <c r="B133" s="37"/>
      <c r="C133" s="181" t="s">
        <v>291</v>
      </c>
      <c r="D133" s="181" t="s">
        <v>132</v>
      </c>
      <c r="E133" s="182" t="s">
        <v>1585</v>
      </c>
      <c r="F133" s="183" t="s">
        <v>1586</v>
      </c>
      <c r="G133" s="184" t="s">
        <v>1519</v>
      </c>
      <c r="H133" s="185">
        <v>1</v>
      </c>
      <c r="I133" s="186"/>
      <c r="J133" s="187">
        <f>ROUND(I133*H133,2)</f>
        <v>0</v>
      </c>
      <c r="K133" s="188"/>
      <c r="L133" s="41"/>
      <c r="M133" s="189" t="s">
        <v>19</v>
      </c>
      <c r="N133" s="190" t="s">
        <v>43</v>
      </c>
      <c r="O133" s="66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3" t="s">
        <v>1520</v>
      </c>
      <c r="AT133" s="193" t="s">
        <v>132</v>
      </c>
      <c r="AU133" s="193" t="s">
        <v>81</v>
      </c>
      <c r="AY133" s="19" t="s">
        <v>130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9" t="s">
        <v>79</v>
      </c>
      <c r="BK133" s="194">
        <f>ROUND(I133*H133,2)</f>
        <v>0</v>
      </c>
      <c r="BL133" s="19" t="s">
        <v>1520</v>
      </c>
      <c r="BM133" s="193" t="s">
        <v>1587</v>
      </c>
    </row>
    <row r="134" spans="1:65" s="14" customFormat="1" ht="11.25">
      <c r="B134" s="211"/>
      <c r="C134" s="212"/>
      <c r="D134" s="202" t="s">
        <v>140</v>
      </c>
      <c r="E134" s="213" t="s">
        <v>19</v>
      </c>
      <c r="F134" s="214" t="s">
        <v>79</v>
      </c>
      <c r="G134" s="212"/>
      <c r="H134" s="215">
        <v>1</v>
      </c>
      <c r="I134" s="216"/>
      <c r="J134" s="212"/>
      <c r="K134" s="212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140</v>
      </c>
      <c r="AU134" s="221" t="s">
        <v>81</v>
      </c>
      <c r="AV134" s="14" t="s">
        <v>81</v>
      </c>
      <c r="AW134" s="14" t="s">
        <v>34</v>
      </c>
      <c r="AX134" s="14" t="s">
        <v>79</v>
      </c>
      <c r="AY134" s="221" t="s">
        <v>130</v>
      </c>
    </row>
    <row r="135" spans="1:65" s="2" customFormat="1" ht="16.5" customHeight="1">
      <c r="A135" s="36"/>
      <c r="B135" s="37"/>
      <c r="C135" s="181" t="s">
        <v>298</v>
      </c>
      <c r="D135" s="181" t="s">
        <v>132</v>
      </c>
      <c r="E135" s="182" t="s">
        <v>1588</v>
      </c>
      <c r="F135" s="183" t="s">
        <v>1589</v>
      </c>
      <c r="G135" s="184" t="s">
        <v>1519</v>
      </c>
      <c r="H135" s="185">
        <v>1</v>
      </c>
      <c r="I135" s="186"/>
      <c r="J135" s="187">
        <f>ROUND(I135*H135,2)</f>
        <v>0</v>
      </c>
      <c r="K135" s="188"/>
      <c r="L135" s="41"/>
      <c r="M135" s="189" t="s">
        <v>19</v>
      </c>
      <c r="N135" s="190" t="s">
        <v>43</v>
      </c>
      <c r="O135" s="66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3" t="s">
        <v>1520</v>
      </c>
      <c r="AT135" s="193" t="s">
        <v>132</v>
      </c>
      <c r="AU135" s="193" t="s">
        <v>81</v>
      </c>
      <c r="AY135" s="19" t="s">
        <v>130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9" t="s">
        <v>79</v>
      </c>
      <c r="BK135" s="194">
        <f>ROUND(I135*H135,2)</f>
        <v>0</v>
      </c>
      <c r="BL135" s="19" t="s">
        <v>1520</v>
      </c>
      <c r="BM135" s="193" t="s">
        <v>1590</v>
      </c>
    </row>
    <row r="136" spans="1:65" s="14" customFormat="1" ht="11.25">
      <c r="B136" s="211"/>
      <c r="C136" s="212"/>
      <c r="D136" s="202" t="s">
        <v>140</v>
      </c>
      <c r="E136" s="213" t="s">
        <v>19</v>
      </c>
      <c r="F136" s="214" t="s">
        <v>79</v>
      </c>
      <c r="G136" s="212"/>
      <c r="H136" s="215">
        <v>1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140</v>
      </c>
      <c r="AU136" s="221" t="s">
        <v>81</v>
      </c>
      <c r="AV136" s="14" t="s">
        <v>81</v>
      </c>
      <c r="AW136" s="14" t="s">
        <v>34</v>
      </c>
      <c r="AX136" s="14" t="s">
        <v>79</v>
      </c>
      <c r="AY136" s="221" t="s">
        <v>130</v>
      </c>
    </row>
    <row r="137" spans="1:65" s="2" customFormat="1" ht="16.5" customHeight="1">
      <c r="A137" s="36"/>
      <c r="B137" s="37"/>
      <c r="C137" s="181" t="s">
        <v>305</v>
      </c>
      <c r="D137" s="181" t="s">
        <v>132</v>
      </c>
      <c r="E137" s="182" t="s">
        <v>1591</v>
      </c>
      <c r="F137" s="183" t="s">
        <v>1592</v>
      </c>
      <c r="G137" s="184" t="s">
        <v>1519</v>
      </c>
      <c r="H137" s="185">
        <v>1</v>
      </c>
      <c r="I137" s="186"/>
      <c r="J137" s="187">
        <f>ROUND(I137*H137,2)</f>
        <v>0</v>
      </c>
      <c r="K137" s="188"/>
      <c r="L137" s="41"/>
      <c r="M137" s="189" t="s">
        <v>19</v>
      </c>
      <c r="N137" s="190" t="s">
        <v>43</v>
      </c>
      <c r="O137" s="66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3" t="s">
        <v>1520</v>
      </c>
      <c r="AT137" s="193" t="s">
        <v>132</v>
      </c>
      <c r="AU137" s="193" t="s">
        <v>81</v>
      </c>
      <c r="AY137" s="19" t="s">
        <v>130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9" t="s">
        <v>79</v>
      </c>
      <c r="BK137" s="194">
        <f>ROUND(I137*H137,2)</f>
        <v>0</v>
      </c>
      <c r="BL137" s="19" t="s">
        <v>1520</v>
      </c>
      <c r="BM137" s="193" t="s">
        <v>1593</v>
      </c>
    </row>
    <row r="138" spans="1:65" s="2" customFormat="1" ht="39">
      <c r="A138" s="36"/>
      <c r="B138" s="37"/>
      <c r="C138" s="38"/>
      <c r="D138" s="202" t="s">
        <v>449</v>
      </c>
      <c r="E138" s="38"/>
      <c r="F138" s="255" t="s">
        <v>1594</v>
      </c>
      <c r="G138" s="38"/>
      <c r="H138" s="38"/>
      <c r="I138" s="197"/>
      <c r="J138" s="38"/>
      <c r="K138" s="38"/>
      <c r="L138" s="41"/>
      <c r="M138" s="198"/>
      <c r="N138" s="199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449</v>
      </c>
      <c r="AU138" s="19" t="s">
        <v>81</v>
      </c>
    </row>
    <row r="139" spans="1:65" s="14" customFormat="1" ht="11.25">
      <c r="B139" s="211"/>
      <c r="C139" s="212"/>
      <c r="D139" s="202" t="s">
        <v>140</v>
      </c>
      <c r="E139" s="213" t="s">
        <v>19</v>
      </c>
      <c r="F139" s="214" t="s">
        <v>79</v>
      </c>
      <c r="G139" s="212"/>
      <c r="H139" s="215">
        <v>1</v>
      </c>
      <c r="I139" s="216"/>
      <c r="J139" s="212"/>
      <c r="K139" s="212"/>
      <c r="L139" s="217"/>
      <c r="M139" s="263"/>
      <c r="N139" s="264"/>
      <c r="O139" s="264"/>
      <c r="P139" s="264"/>
      <c r="Q139" s="264"/>
      <c r="R139" s="264"/>
      <c r="S139" s="264"/>
      <c r="T139" s="265"/>
      <c r="AT139" s="221" t="s">
        <v>140</v>
      </c>
      <c r="AU139" s="221" t="s">
        <v>81</v>
      </c>
      <c r="AV139" s="14" t="s">
        <v>81</v>
      </c>
      <c r="AW139" s="14" t="s">
        <v>34</v>
      </c>
      <c r="AX139" s="14" t="s">
        <v>79</v>
      </c>
      <c r="AY139" s="221" t="s">
        <v>130</v>
      </c>
    </row>
    <row r="140" spans="1:65" s="2" customFormat="1" ht="6.95" customHeight="1">
      <c r="A140" s="36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41"/>
      <c r="M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</sheetData>
  <sheetProtection algorithmName="SHA-512" hashValue="jKXY+YZ9Hhmj8iflr0g67C2QnK10XEkoLphbK8EITKZRv1ybKWYXM7Yy0y4ksGTG14ozSTrKYSjsEEVdGyO6Dw==" saltValue="yTLgRjNpkzXuN2flKPEJiwVhkf0iwjYNPlOUlbaLapTXryb0WLMHHlS4FoDkfxXBxepmHGdkseoG/paogRbHWg==" spinCount="100000" sheet="1" objects="1" scenarios="1" formatColumns="0" formatRows="0" autoFilter="0"/>
  <autoFilter ref="C84:K139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66" customWidth="1"/>
    <col min="2" max="2" width="1.6640625" style="266" customWidth="1"/>
    <col min="3" max="4" width="5" style="266" customWidth="1"/>
    <col min="5" max="5" width="11.6640625" style="266" customWidth="1"/>
    <col min="6" max="6" width="9.1640625" style="266" customWidth="1"/>
    <col min="7" max="7" width="5" style="266" customWidth="1"/>
    <col min="8" max="8" width="77.83203125" style="266" customWidth="1"/>
    <col min="9" max="10" width="20" style="266" customWidth="1"/>
    <col min="11" max="11" width="1.6640625" style="266" customWidth="1"/>
  </cols>
  <sheetData>
    <row r="1" spans="2:11" s="1" customFormat="1" ht="37.5" customHeight="1"/>
    <row r="2" spans="2:11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pans="2:11" s="17" customFormat="1" ht="45" customHeight="1">
      <c r="B3" s="270"/>
      <c r="C3" s="402" t="s">
        <v>1595</v>
      </c>
      <c r="D3" s="402"/>
      <c r="E3" s="402"/>
      <c r="F3" s="402"/>
      <c r="G3" s="402"/>
      <c r="H3" s="402"/>
      <c r="I3" s="402"/>
      <c r="J3" s="402"/>
      <c r="K3" s="271"/>
    </row>
    <row r="4" spans="2:11" s="1" customFormat="1" ht="25.5" customHeight="1">
      <c r="B4" s="272"/>
      <c r="C4" s="407" t="s">
        <v>1596</v>
      </c>
      <c r="D4" s="407"/>
      <c r="E4" s="407"/>
      <c r="F4" s="407"/>
      <c r="G4" s="407"/>
      <c r="H4" s="407"/>
      <c r="I4" s="407"/>
      <c r="J4" s="407"/>
      <c r="K4" s="273"/>
    </row>
    <row r="5" spans="2:11" s="1" customFormat="1" ht="5.25" customHeight="1">
      <c r="B5" s="272"/>
      <c r="C5" s="274"/>
      <c r="D5" s="274"/>
      <c r="E5" s="274"/>
      <c r="F5" s="274"/>
      <c r="G5" s="274"/>
      <c r="H5" s="274"/>
      <c r="I5" s="274"/>
      <c r="J5" s="274"/>
      <c r="K5" s="273"/>
    </row>
    <row r="6" spans="2:11" s="1" customFormat="1" ht="15" customHeight="1">
      <c r="B6" s="272"/>
      <c r="C6" s="406" t="s">
        <v>1597</v>
      </c>
      <c r="D6" s="406"/>
      <c r="E6" s="406"/>
      <c r="F6" s="406"/>
      <c r="G6" s="406"/>
      <c r="H6" s="406"/>
      <c r="I6" s="406"/>
      <c r="J6" s="406"/>
      <c r="K6" s="273"/>
    </row>
    <row r="7" spans="2:11" s="1" customFormat="1" ht="15" customHeight="1">
      <c r="B7" s="276"/>
      <c r="C7" s="406" t="s">
        <v>1598</v>
      </c>
      <c r="D7" s="406"/>
      <c r="E7" s="406"/>
      <c r="F7" s="406"/>
      <c r="G7" s="406"/>
      <c r="H7" s="406"/>
      <c r="I7" s="406"/>
      <c r="J7" s="406"/>
      <c r="K7" s="273"/>
    </row>
    <row r="8" spans="2:11" s="1" customFormat="1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pans="2:11" s="1" customFormat="1" ht="15" customHeight="1">
      <c r="B9" s="276"/>
      <c r="C9" s="406" t="s">
        <v>1599</v>
      </c>
      <c r="D9" s="406"/>
      <c r="E9" s="406"/>
      <c r="F9" s="406"/>
      <c r="G9" s="406"/>
      <c r="H9" s="406"/>
      <c r="I9" s="406"/>
      <c r="J9" s="406"/>
      <c r="K9" s="273"/>
    </row>
    <row r="10" spans="2:11" s="1" customFormat="1" ht="15" customHeight="1">
      <c r="B10" s="276"/>
      <c r="C10" s="275"/>
      <c r="D10" s="406" t="s">
        <v>1600</v>
      </c>
      <c r="E10" s="406"/>
      <c r="F10" s="406"/>
      <c r="G10" s="406"/>
      <c r="H10" s="406"/>
      <c r="I10" s="406"/>
      <c r="J10" s="406"/>
      <c r="K10" s="273"/>
    </row>
    <row r="11" spans="2:11" s="1" customFormat="1" ht="15" customHeight="1">
      <c r="B11" s="276"/>
      <c r="C11" s="277"/>
      <c r="D11" s="406" t="s">
        <v>1601</v>
      </c>
      <c r="E11" s="406"/>
      <c r="F11" s="406"/>
      <c r="G11" s="406"/>
      <c r="H11" s="406"/>
      <c r="I11" s="406"/>
      <c r="J11" s="406"/>
      <c r="K11" s="273"/>
    </row>
    <row r="12" spans="2:11" s="1" customFormat="1" ht="15" customHeight="1">
      <c r="B12" s="276"/>
      <c r="C12" s="277"/>
      <c r="D12" s="275"/>
      <c r="E12" s="275"/>
      <c r="F12" s="275"/>
      <c r="G12" s="275"/>
      <c r="H12" s="275"/>
      <c r="I12" s="275"/>
      <c r="J12" s="275"/>
      <c r="K12" s="273"/>
    </row>
    <row r="13" spans="2:11" s="1" customFormat="1" ht="15" customHeight="1">
      <c r="B13" s="276"/>
      <c r="C13" s="277"/>
      <c r="D13" s="278" t="s">
        <v>1602</v>
      </c>
      <c r="E13" s="275"/>
      <c r="F13" s="275"/>
      <c r="G13" s="275"/>
      <c r="H13" s="275"/>
      <c r="I13" s="275"/>
      <c r="J13" s="275"/>
      <c r="K13" s="273"/>
    </row>
    <row r="14" spans="2:11" s="1" customFormat="1" ht="12.75" customHeight="1">
      <c r="B14" s="276"/>
      <c r="C14" s="277"/>
      <c r="D14" s="277"/>
      <c r="E14" s="277"/>
      <c r="F14" s="277"/>
      <c r="G14" s="277"/>
      <c r="H14" s="277"/>
      <c r="I14" s="277"/>
      <c r="J14" s="277"/>
      <c r="K14" s="273"/>
    </row>
    <row r="15" spans="2:11" s="1" customFormat="1" ht="15" customHeight="1">
      <c r="B15" s="276"/>
      <c r="C15" s="277"/>
      <c r="D15" s="406" t="s">
        <v>1603</v>
      </c>
      <c r="E15" s="406"/>
      <c r="F15" s="406"/>
      <c r="G15" s="406"/>
      <c r="H15" s="406"/>
      <c r="I15" s="406"/>
      <c r="J15" s="406"/>
      <c r="K15" s="273"/>
    </row>
    <row r="16" spans="2:11" s="1" customFormat="1" ht="15" customHeight="1">
      <c r="B16" s="276"/>
      <c r="C16" s="277"/>
      <c r="D16" s="406" t="s">
        <v>1604</v>
      </c>
      <c r="E16" s="406"/>
      <c r="F16" s="406"/>
      <c r="G16" s="406"/>
      <c r="H16" s="406"/>
      <c r="I16" s="406"/>
      <c r="J16" s="406"/>
      <c r="K16" s="273"/>
    </row>
    <row r="17" spans="2:11" s="1" customFormat="1" ht="15" customHeight="1">
      <c r="B17" s="276"/>
      <c r="C17" s="277"/>
      <c r="D17" s="406" t="s">
        <v>1605</v>
      </c>
      <c r="E17" s="406"/>
      <c r="F17" s="406"/>
      <c r="G17" s="406"/>
      <c r="H17" s="406"/>
      <c r="I17" s="406"/>
      <c r="J17" s="406"/>
      <c r="K17" s="273"/>
    </row>
    <row r="18" spans="2:11" s="1" customFormat="1" ht="15" customHeight="1">
      <c r="B18" s="276"/>
      <c r="C18" s="277"/>
      <c r="D18" s="277"/>
      <c r="E18" s="279" t="s">
        <v>78</v>
      </c>
      <c r="F18" s="406" t="s">
        <v>1606</v>
      </c>
      <c r="G18" s="406"/>
      <c r="H18" s="406"/>
      <c r="I18" s="406"/>
      <c r="J18" s="406"/>
      <c r="K18" s="273"/>
    </row>
    <row r="19" spans="2:11" s="1" customFormat="1" ht="15" customHeight="1">
      <c r="B19" s="276"/>
      <c r="C19" s="277"/>
      <c r="D19" s="277"/>
      <c r="E19" s="279" t="s">
        <v>1607</v>
      </c>
      <c r="F19" s="406" t="s">
        <v>1608</v>
      </c>
      <c r="G19" s="406"/>
      <c r="H19" s="406"/>
      <c r="I19" s="406"/>
      <c r="J19" s="406"/>
      <c r="K19" s="273"/>
    </row>
    <row r="20" spans="2:11" s="1" customFormat="1" ht="15" customHeight="1">
      <c r="B20" s="276"/>
      <c r="C20" s="277"/>
      <c r="D20" s="277"/>
      <c r="E20" s="279" t="s">
        <v>1609</v>
      </c>
      <c r="F20" s="406" t="s">
        <v>1610</v>
      </c>
      <c r="G20" s="406"/>
      <c r="H20" s="406"/>
      <c r="I20" s="406"/>
      <c r="J20" s="406"/>
      <c r="K20" s="273"/>
    </row>
    <row r="21" spans="2:11" s="1" customFormat="1" ht="15" customHeight="1">
      <c r="B21" s="276"/>
      <c r="C21" s="277"/>
      <c r="D21" s="277"/>
      <c r="E21" s="279" t="s">
        <v>1611</v>
      </c>
      <c r="F21" s="406" t="s">
        <v>1612</v>
      </c>
      <c r="G21" s="406"/>
      <c r="H21" s="406"/>
      <c r="I21" s="406"/>
      <c r="J21" s="406"/>
      <c r="K21" s="273"/>
    </row>
    <row r="22" spans="2:11" s="1" customFormat="1" ht="15" customHeight="1">
      <c r="B22" s="276"/>
      <c r="C22" s="277"/>
      <c r="D22" s="277"/>
      <c r="E22" s="279" t="s">
        <v>1613</v>
      </c>
      <c r="F22" s="406" t="s">
        <v>1614</v>
      </c>
      <c r="G22" s="406"/>
      <c r="H22" s="406"/>
      <c r="I22" s="406"/>
      <c r="J22" s="406"/>
      <c r="K22" s="273"/>
    </row>
    <row r="23" spans="2:11" s="1" customFormat="1" ht="15" customHeight="1">
      <c r="B23" s="276"/>
      <c r="C23" s="277"/>
      <c r="D23" s="277"/>
      <c r="E23" s="279" t="s">
        <v>85</v>
      </c>
      <c r="F23" s="406" t="s">
        <v>1615</v>
      </c>
      <c r="G23" s="406"/>
      <c r="H23" s="406"/>
      <c r="I23" s="406"/>
      <c r="J23" s="406"/>
      <c r="K23" s="273"/>
    </row>
    <row r="24" spans="2:11" s="1" customFormat="1" ht="12.75" customHeight="1">
      <c r="B24" s="276"/>
      <c r="C24" s="277"/>
      <c r="D24" s="277"/>
      <c r="E24" s="277"/>
      <c r="F24" s="277"/>
      <c r="G24" s="277"/>
      <c r="H24" s="277"/>
      <c r="I24" s="277"/>
      <c r="J24" s="277"/>
      <c r="K24" s="273"/>
    </row>
    <row r="25" spans="2:11" s="1" customFormat="1" ht="15" customHeight="1">
      <c r="B25" s="276"/>
      <c r="C25" s="406" t="s">
        <v>1616</v>
      </c>
      <c r="D25" s="406"/>
      <c r="E25" s="406"/>
      <c r="F25" s="406"/>
      <c r="G25" s="406"/>
      <c r="H25" s="406"/>
      <c r="I25" s="406"/>
      <c r="J25" s="406"/>
      <c r="K25" s="273"/>
    </row>
    <row r="26" spans="2:11" s="1" customFormat="1" ht="15" customHeight="1">
      <c r="B26" s="276"/>
      <c r="C26" s="406" t="s">
        <v>1617</v>
      </c>
      <c r="D26" s="406"/>
      <c r="E26" s="406"/>
      <c r="F26" s="406"/>
      <c r="G26" s="406"/>
      <c r="H26" s="406"/>
      <c r="I26" s="406"/>
      <c r="J26" s="406"/>
      <c r="K26" s="273"/>
    </row>
    <row r="27" spans="2:11" s="1" customFormat="1" ht="15" customHeight="1">
      <c r="B27" s="276"/>
      <c r="C27" s="275"/>
      <c r="D27" s="406" t="s">
        <v>1618</v>
      </c>
      <c r="E27" s="406"/>
      <c r="F27" s="406"/>
      <c r="G27" s="406"/>
      <c r="H27" s="406"/>
      <c r="I27" s="406"/>
      <c r="J27" s="406"/>
      <c r="K27" s="273"/>
    </row>
    <row r="28" spans="2:11" s="1" customFormat="1" ht="15" customHeight="1">
      <c r="B28" s="276"/>
      <c r="C28" s="277"/>
      <c r="D28" s="406" t="s">
        <v>1619</v>
      </c>
      <c r="E28" s="406"/>
      <c r="F28" s="406"/>
      <c r="G28" s="406"/>
      <c r="H28" s="406"/>
      <c r="I28" s="406"/>
      <c r="J28" s="406"/>
      <c r="K28" s="273"/>
    </row>
    <row r="29" spans="2:11" s="1" customFormat="1" ht="12.75" customHeight="1">
      <c r="B29" s="276"/>
      <c r="C29" s="277"/>
      <c r="D29" s="277"/>
      <c r="E29" s="277"/>
      <c r="F29" s="277"/>
      <c r="G29" s="277"/>
      <c r="H29" s="277"/>
      <c r="I29" s="277"/>
      <c r="J29" s="277"/>
      <c r="K29" s="273"/>
    </row>
    <row r="30" spans="2:11" s="1" customFormat="1" ht="15" customHeight="1">
      <c r="B30" s="276"/>
      <c r="C30" s="277"/>
      <c r="D30" s="406" t="s">
        <v>1620</v>
      </c>
      <c r="E30" s="406"/>
      <c r="F30" s="406"/>
      <c r="G30" s="406"/>
      <c r="H30" s="406"/>
      <c r="I30" s="406"/>
      <c r="J30" s="406"/>
      <c r="K30" s="273"/>
    </row>
    <row r="31" spans="2:11" s="1" customFormat="1" ht="15" customHeight="1">
      <c r="B31" s="276"/>
      <c r="C31" s="277"/>
      <c r="D31" s="406" t="s">
        <v>1621</v>
      </c>
      <c r="E31" s="406"/>
      <c r="F31" s="406"/>
      <c r="G31" s="406"/>
      <c r="H31" s="406"/>
      <c r="I31" s="406"/>
      <c r="J31" s="406"/>
      <c r="K31" s="273"/>
    </row>
    <row r="32" spans="2:11" s="1" customFormat="1" ht="12.75" customHeight="1">
      <c r="B32" s="276"/>
      <c r="C32" s="277"/>
      <c r="D32" s="277"/>
      <c r="E32" s="277"/>
      <c r="F32" s="277"/>
      <c r="G32" s="277"/>
      <c r="H32" s="277"/>
      <c r="I32" s="277"/>
      <c r="J32" s="277"/>
      <c r="K32" s="273"/>
    </row>
    <row r="33" spans="2:11" s="1" customFormat="1" ht="15" customHeight="1">
      <c r="B33" s="276"/>
      <c r="C33" s="277"/>
      <c r="D33" s="406" t="s">
        <v>1622</v>
      </c>
      <c r="E33" s="406"/>
      <c r="F33" s="406"/>
      <c r="G33" s="406"/>
      <c r="H33" s="406"/>
      <c r="I33" s="406"/>
      <c r="J33" s="406"/>
      <c r="K33" s="273"/>
    </row>
    <row r="34" spans="2:11" s="1" customFormat="1" ht="15" customHeight="1">
      <c r="B34" s="276"/>
      <c r="C34" s="277"/>
      <c r="D34" s="406" t="s">
        <v>1623</v>
      </c>
      <c r="E34" s="406"/>
      <c r="F34" s="406"/>
      <c r="G34" s="406"/>
      <c r="H34" s="406"/>
      <c r="I34" s="406"/>
      <c r="J34" s="406"/>
      <c r="K34" s="273"/>
    </row>
    <row r="35" spans="2:11" s="1" customFormat="1" ht="15" customHeight="1">
      <c r="B35" s="276"/>
      <c r="C35" s="277"/>
      <c r="D35" s="406" t="s">
        <v>1624</v>
      </c>
      <c r="E35" s="406"/>
      <c r="F35" s="406"/>
      <c r="G35" s="406"/>
      <c r="H35" s="406"/>
      <c r="I35" s="406"/>
      <c r="J35" s="406"/>
      <c r="K35" s="273"/>
    </row>
    <row r="36" spans="2:11" s="1" customFormat="1" ht="15" customHeight="1">
      <c r="B36" s="276"/>
      <c r="C36" s="277"/>
      <c r="D36" s="275"/>
      <c r="E36" s="278" t="s">
        <v>116</v>
      </c>
      <c r="F36" s="275"/>
      <c r="G36" s="406" t="s">
        <v>1625</v>
      </c>
      <c r="H36" s="406"/>
      <c r="I36" s="406"/>
      <c r="J36" s="406"/>
      <c r="K36" s="273"/>
    </row>
    <row r="37" spans="2:11" s="1" customFormat="1" ht="30.75" customHeight="1">
      <c r="B37" s="276"/>
      <c r="C37" s="277"/>
      <c r="D37" s="275"/>
      <c r="E37" s="278" t="s">
        <v>1626</v>
      </c>
      <c r="F37" s="275"/>
      <c r="G37" s="406" t="s">
        <v>1627</v>
      </c>
      <c r="H37" s="406"/>
      <c r="I37" s="406"/>
      <c r="J37" s="406"/>
      <c r="K37" s="273"/>
    </row>
    <row r="38" spans="2:11" s="1" customFormat="1" ht="15" customHeight="1">
      <c r="B38" s="276"/>
      <c r="C38" s="277"/>
      <c r="D38" s="275"/>
      <c r="E38" s="278" t="s">
        <v>53</v>
      </c>
      <c r="F38" s="275"/>
      <c r="G38" s="406" t="s">
        <v>1628</v>
      </c>
      <c r="H38" s="406"/>
      <c r="I38" s="406"/>
      <c r="J38" s="406"/>
      <c r="K38" s="273"/>
    </row>
    <row r="39" spans="2:11" s="1" customFormat="1" ht="15" customHeight="1">
      <c r="B39" s="276"/>
      <c r="C39" s="277"/>
      <c r="D39" s="275"/>
      <c r="E39" s="278" t="s">
        <v>54</v>
      </c>
      <c r="F39" s="275"/>
      <c r="G39" s="406" t="s">
        <v>1629</v>
      </c>
      <c r="H39" s="406"/>
      <c r="I39" s="406"/>
      <c r="J39" s="406"/>
      <c r="K39" s="273"/>
    </row>
    <row r="40" spans="2:11" s="1" customFormat="1" ht="15" customHeight="1">
      <c r="B40" s="276"/>
      <c r="C40" s="277"/>
      <c r="D40" s="275"/>
      <c r="E40" s="278" t="s">
        <v>117</v>
      </c>
      <c r="F40" s="275"/>
      <c r="G40" s="406" t="s">
        <v>1630</v>
      </c>
      <c r="H40" s="406"/>
      <c r="I40" s="406"/>
      <c r="J40" s="406"/>
      <c r="K40" s="273"/>
    </row>
    <row r="41" spans="2:11" s="1" customFormat="1" ht="15" customHeight="1">
      <c r="B41" s="276"/>
      <c r="C41" s="277"/>
      <c r="D41" s="275"/>
      <c r="E41" s="278" t="s">
        <v>118</v>
      </c>
      <c r="F41" s="275"/>
      <c r="G41" s="406" t="s">
        <v>1631</v>
      </c>
      <c r="H41" s="406"/>
      <c r="I41" s="406"/>
      <c r="J41" s="406"/>
      <c r="K41" s="273"/>
    </row>
    <row r="42" spans="2:11" s="1" customFormat="1" ht="15" customHeight="1">
      <c r="B42" s="276"/>
      <c r="C42" s="277"/>
      <c r="D42" s="275"/>
      <c r="E42" s="278" t="s">
        <v>1632</v>
      </c>
      <c r="F42" s="275"/>
      <c r="G42" s="406" t="s">
        <v>1633</v>
      </c>
      <c r="H42" s="406"/>
      <c r="I42" s="406"/>
      <c r="J42" s="406"/>
      <c r="K42" s="273"/>
    </row>
    <row r="43" spans="2:11" s="1" customFormat="1" ht="15" customHeight="1">
      <c r="B43" s="276"/>
      <c r="C43" s="277"/>
      <c r="D43" s="275"/>
      <c r="E43" s="278"/>
      <c r="F43" s="275"/>
      <c r="G43" s="406" t="s">
        <v>1634</v>
      </c>
      <c r="H43" s="406"/>
      <c r="I43" s="406"/>
      <c r="J43" s="406"/>
      <c r="K43" s="273"/>
    </row>
    <row r="44" spans="2:11" s="1" customFormat="1" ht="15" customHeight="1">
      <c r="B44" s="276"/>
      <c r="C44" s="277"/>
      <c r="D44" s="275"/>
      <c r="E44" s="278" t="s">
        <v>1635</v>
      </c>
      <c r="F44" s="275"/>
      <c r="G44" s="406" t="s">
        <v>1636</v>
      </c>
      <c r="H44" s="406"/>
      <c r="I44" s="406"/>
      <c r="J44" s="406"/>
      <c r="K44" s="273"/>
    </row>
    <row r="45" spans="2:11" s="1" customFormat="1" ht="15" customHeight="1">
      <c r="B45" s="276"/>
      <c r="C45" s="277"/>
      <c r="D45" s="275"/>
      <c r="E45" s="278" t="s">
        <v>120</v>
      </c>
      <c r="F45" s="275"/>
      <c r="G45" s="406" t="s">
        <v>1637</v>
      </c>
      <c r="H45" s="406"/>
      <c r="I45" s="406"/>
      <c r="J45" s="406"/>
      <c r="K45" s="273"/>
    </row>
    <row r="46" spans="2:11" s="1" customFormat="1" ht="12.75" customHeight="1">
      <c r="B46" s="276"/>
      <c r="C46" s="277"/>
      <c r="D46" s="275"/>
      <c r="E46" s="275"/>
      <c r="F46" s="275"/>
      <c r="G46" s="275"/>
      <c r="H46" s="275"/>
      <c r="I46" s="275"/>
      <c r="J46" s="275"/>
      <c r="K46" s="273"/>
    </row>
    <row r="47" spans="2:11" s="1" customFormat="1" ht="15" customHeight="1">
      <c r="B47" s="276"/>
      <c r="C47" s="277"/>
      <c r="D47" s="406" t="s">
        <v>1638</v>
      </c>
      <c r="E47" s="406"/>
      <c r="F47" s="406"/>
      <c r="G47" s="406"/>
      <c r="H47" s="406"/>
      <c r="I47" s="406"/>
      <c r="J47" s="406"/>
      <c r="K47" s="273"/>
    </row>
    <row r="48" spans="2:11" s="1" customFormat="1" ht="15" customHeight="1">
      <c r="B48" s="276"/>
      <c r="C48" s="277"/>
      <c r="D48" s="277"/>
      <c r="E48" s="406" t="s">
        <v>1639</v>
      </c>
      <c r="F48" s="406"/>
      <c r="G48" s="406"/>
      <c r="H48" s="406"/>
      <c r="I48" s="406"/>
      <c r="J48" s="406"/>
      <c r="K48" s="273"/>
    </row>
    <row r="49" spans="2:11" s="1" customFormat="1" ht="15" customHeight="1">
      <c r="B49" s="276"/>
      <c r="C49" s="277"/>
      <c r="D49" s="277"/>
      <c r="E49" s="406" t="s">
        <v>1640</v>
      </c>
      <c r="F49" s="406"/>
      <c r="G49" s="406"/>
      <c r="H49" s="406"/>
      <c r="I49" s="406"/>
      <c r="J49" s="406"/>
      <c r="K49" s="273"/>
    </row>
    <row r="50" spans="2:11" s="1" customFormat="1" ht="15" customHeight="1">
      <c r="B50" s="276"/>
      <c r="C50" s="277"/>
      <c r="D50" s="277"/>
      <c r="E50" s="406" t="s">
        <v>1641</v>
      </c>
      <c r="F50" s="406"/>
      <c r="G50" s="406"/>
      <c r="H50" s="406"/>
      <c r="I50" s="406"/>
      <c r="J50" s="406"/>
      <c r="K50" s="273"/>
    </row>
    <row r="51" spans="2:11" s="1" customFormat="1" ht="15" customHeight="1">
      <c r="B51" s="276"/>
      <c r="C51" s="277"/>
      <c r="D51" s="406" t="s">
        <v>1642</v>
      </c>
      <c r="E51" s="406"/>
      <c r="F51" s="406"/>
      <c r="G51" s="406"/>
      <c r="H51" s="406"/>
      <c r="I51" s="406"/>
      <c r="J51" s="406"/>
      <c r="K51" s="273"/>
    </row>
    <row r="52" spans="2:11" s="1" customFormat="1" ht="25.5" customHeight="1">
      <c r="B52" s="272"/>
      <c r="C52" s="407" t="s">
        <v>1643</v>
      </c>
      <c r="D52" s="407"/>
      <c r="E52" s="407"/>
      <c r="F52" s="407"/>
      <c r="G52" s="407"/>
      <c r="H52" s="407"/>
      <c r="I52" s="407"/>
      <c r="J52" s="407"/>
      <c r="K52" s="273"/>
    </row>
    <row r="53" spans="2:11" s="1" customFormat="1" ht="5.25" customHeight="1">
      <c r="B53" s="272"/>
      <c r="C53" s="274"/>
      <c r="D53" s="274"/>
      <c r="E53" s="274"/>
      <c r="F53" s="274"/>
      <c r="G53" s="274"/>
      <c r="H53" s="274"/>
      <c r="I53" s="274"/>
      <c r="J53" s="274"/>
      <c r="K53" s="273"/>
    </row>
    <row r="54" spans="2:11" s="1" customFormat="1" ht="15" customHeight="1">
      <c r="B54" s="272"/>
      <c r="C54" s="406" t="s">
        <v>1644</v>
      </c>
      <c r="D54" s="406"/>
      <c r="E54" s="406"/>
      <c r="F54" s="406"/>
      <c r="G54" s="406"/>
      <c r="H54" s="406"/>
      <c r="I54" s="406"/>
      <c r="J54" s="406"/>
      <c r="K54" s="273"/>
    </row>
    <row r="55" spans="2:11" s="1" customFormat="1" ht="15" customHeight="1">
      <c r="B55" s="272"/>
      <c r="C55" s="406" t="s">
        <v>1645</v>
      </c>
      <c r="D55" s="406"/>
      <c r="E55" s="406"/>
      <c r="F55" s="406"/>
      <c r="G55" s="406"/>
      <c r="H55" s="406"/>
      <c r="I55" s="406"/>
      <c r="J55" s="406"/>
      <c r="K55" s="273"/>
    </row>
    <row r="56" spans="2:11" s="1" customFormat="1" ht="12.75" customHeight="1">
      <c r="B56" s="272"/>
      <c r="C56" s="275"/>
      <c r="D56" s="275"/>
      <c r="E56" s="275"/>
      <c r="F56" s="275"/>
      <c r="G56" s="275"/>
      <c r="H56" s="275"/>
      <c r="I56" s="275"/>
      <c r="J56" s="275"/>
      <c r="K56" s="273"/>
    </row>
    <row r="57" spans="2:11" s="1" customFormat="1" ht="15" customHeight="1">
      <c r="B57" s="272"/>
      <c r="C57" s="406" t="s">
        <v>1646</v>
      </c>
      <c r="D57" s="406"/>
      <c r="E57" s="406"/>
      <c r="F57" s="406"/>
      <c r="G57" s="406"/>
      <c r="H57" s="406"/>
      <c r="I57" s="406"/>
      <c r="J57" s="406"/>
      <c r="K57" s="273"/>
    </row>
    <row r="58" spans="2:11" s="1" customFormat="1" ht="15" customHeight="1">
      <c r="B58" s="272"/>
      <c r="C58" s="277"/>
      <c r="D58" s="406" t="s">
        <v>1647</v>
      </c>
      <c r="E58" s="406"/>
      <c r="F58" s="406"/>
      <c r="G58" s="406"/>
      <c r="H58" s="406"/>
      <c r="I58" s="406"/>
      <c r="J58" s="406"/>
      <c r="K58" s="273"/>
    </row>
    <row r="59" spans="2:11" s="1" customFormat="1" ht="15" customHeight="1">
      <c r="B59" s="272"/>
      <c r="C59" s="277"/>
      <c r="D59" s="406" t="s">
        <v>1648</v>
      </c>
      <c r="E59" s="406"/>
      <c r="F59" s="406"/>
      <c r="G59" s="406"/>
      <c r="H59" s="406"/>
      <c r="I59" s="406"/>
      <c r="J59" s="406"/>
      <c r="K59" s="273"/>
    </row>
    <row r="60" spans="2:11" s="1" customFormat="1" ht="15" customHeight="1">
      <c r="B60" s="272"/>
      <c r="C60" s="277"/>
      <c r="D60" s="406" t="s">
        <v>1649</v>
      </c>
      <c r="E60" s="406"/>
      <c r="F60" s="406"/>
      <c r="G60" s="406"/>
      <c r="H60" s="406"/>
      <c r="I60" s="406"/>
      <c r="J60" s="406"/>
      <c r="K60" s="273"/>
    </row>
    <row r="61" spans="2:11" s="1" customFormat="1" ht="15" customHeight="1">
      <c r="B61" s="272"/>
      <c r="C61" s="277"/>
      <c r="D61" s="406" t="s">
        <v>1650</v>
      </c>
      <c r="E61" s="406"/>
      <c r="F61" s="406"/>
      <c r="G61" s="406"/>
      <c r="H61" s="406"/>
      <c r="I61" s="406"/>
      <c r="J61" s="406"/>
      <c r="K61" s="273"/>
    </row>
    <row r="62" spans="2:11" s="1" customFormat="1" ht="15" customHeight="1">
      <c r="B62" s="272"/>
      <c r="C62" s="277"/>
      <c r="D62" s="408" t="s">
        <v>1651</v>
      </c>
      <c r="E62" s="408"/>
      <c r="F62" s="408"/>
      <c r="G62" s="408"/>
      <c r="H62" s="408"/>
      <c r="I62" s="408"/>
      <c r="J62" s="408"/>
      <c r="K62" s="273"/>
    </row>
    <row r="63" spans="2:11" s="1" customFormat="1" ht="15" customHeight="1">
      <c r="B63" s="272"/>
      <c r="C63" s="277"/>
      <c r="D63" s="406" t="s">
        <v>1652</v>
      </c>
      <c r="E63" s="406"/>
      <c r="F63" s="406"/>
      <c r="G63" s="406"/>
      <c r="H63" s="406"/>
      <c r="I63" s="406"/>
      <c r="J63" s="406"/>
      <c r="K63" s="273"/>
    </row>
    <row r="64" spans="2:11" s="1" customFormat="1" ht="12.75" customHeight="1">
      <c r="B64" s="272"/>
      <c r="C64" s="277"/>
      <c r="D64" s="277"/>
      <c r="E64" s="280"/>
      <c r="F64" s="277"/>
      <c r="G64" s="277"/>
      <c r="H64" s="277"/>
      <c r="I64" s="277"/>
      <c r="J64" s="277"/>
      <c r="K64" s="273"/>
    </row>
    <row r="65" spans="2:11" s="1" customFormat="1" ht="15" customHeight="1">
      <c r="B65" s="272"/>
      <c r="C65" s="277"/>
      <c r="D65" s="406" t="s">
        <v>1653</v>
      </c>
      <c r="E65" s="406"/>
      <c r="F65" s="406"/>
      <c r="G65" s="406"/>
      <c r="H65" s="406"/>
      <c r="I65" s="406"/>
      <c r="J65" s="406"/>
      <c r="K65" s="273"/>
    </row>
    <row r="66" spans="2:11" s="1" customFormat="1" ht="15" customHeight="1">
      <c r="B66" s="272"/>
      <c r="C66" s="277"/>
      <c r="D66" s="408" t="s">
        <v>1654</v>
      </c>
      <c r="E66" s="408"/>
      <c r="F66" s="408"/>
      <c r="G66" s="408"/>
      <c r="H66" s="408"/>
      <c r="I66" s="408"/>
      <c r="J66" s="408"/>
      <c r="K66" s="273"/>
    </row>
    <row r="67" spans="2:11" s="1" customFormat="1" ht="15" customHeight="1">
      <c r="B67" s="272"/>
      <c r="C67" s="277"/>
      <c r="D67" s="406" t="s">
        <v>1655</v>
      </c>
      <c r="E67" s="406"/>
      <c r="F67" s="406"/>
      <c r="G67" s="406"/>
      <c r="H67" s="406"/>
      <c r="I67" s="406"/>
      <c r="J67" s="406"/>
      <c r="K67" s="273"/>
    </row>
    <row r="68" spans="2:11" s="1" customFormat="1" ht="15" customHeight="1">
      <c r="B68" s="272"/>
      <c r="C68" s="277"/>
      <c r="D68" s="406" t="s">
        <v>1656</v>
      </c>
      <c r="E68" s="406"/>
      <c r="F68" s="406"/>
      <c r="G68" s="406"/>
      <c r="H68" s="406"/>
      <c r="I68" s="406"/>
      <c r="J68" s="406"/>
      <c r="K68" s="273"/>
    </row>
    <row r="69" spans="2:11" s="1" customFormat="1" ht="15" customHeight="1">
      <c r="B69" s="272"/>
      <c r="C69" s="277"/>
      <c r="D69" s="406" t="s">
        <v>1657</v>
      </c>
      <c r="E69" s="406"/>
      <c r="F69" s="406"/>
      <c r="G69" s="406"/>
      <c r="H69" s="406"/>
      <c r="I69" s="406"/>
      <c r="J69" s="406"/>
      <c r="K69" s="273"/>
    </row>
    <row r="70" spans="2:11" s="1" customFormat="1" ht="15" customHeight="1">
      <c r="B70" s="272"/>
      <c r="C70" s="277"/>
      <c r="D70" s="406" t="s">
        <v>1658</v>
      </c>
      <c r="E70" s="406"/>
      <c r="F70" s="406"/>
      <c r="G70" s="406"/>
      <c r="H70" s="406"/>
      <c r="I70" s="406"/>
      <c r="J70" s="406"/>
      <c r="K70" s="273"/>
    </row>
    <row r="71" spans="2:11" s="1" customFormat="1" ht="12.75" customHeight="1">
      <c r="B71" s="281"/>
      <c r="C71" s="282"/>
      <c r="D71" s="282"/>
      <c r="E71" s="282"/>
      <c r="F71" s="282"/>
      <c r="G71" s="282"/>
      <c r="H71" s="282"/>
      <c r="I71" s="282"/>
      <c r="J71" s="282"/>
      <c r="K71" s="283"/>
    </row>
    <row r="72" spans="2:11" s="1" customFormat="1" ht="18.75" customHeight="1"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pans="2:11" s="1" customFormat="1" ht="18.75" customHeight="1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pans="2:11" s="1" customFormat="1" ht="7.5" customHeight="1">
      <c r="B74" s="286"/>
      <c r="C74" s="287"/>
      <c r="D74" s="287"/>
      <c r="E74" s="287"/>
      <c r="F74" s="287"/>
      <c r="G74" s="287"/>
      <c r="H74" s="287"/>
      <c r="I74" s="287"/>
      <c r="J74" s="287"/>
      <c r="K74" s="288"/>
    </row>
    <row r="75" spans="2:11" s="1" customFormat="1" ht="45" customHeight="1">
      <c r="B75" s="289"/>
      <c r="C75" s="401" t="s">
        <v>1659</v>
      </c>
      <c r="D75" s="401"/>
      <c r="E75" s="401"/>
      <c r="F75" s="401"/>
      <c r="G75" s="401"/>
      <c r="H75" s="401"/>
      <c r="I75" s="401"/>
      <c r="J75" s="401"/>
      <c r="K75" s="290"/>
    </row>
    <row r="76" spans="2:11" s="1" customFormat="1" ht="17.25" customHeight="1">
      <c r="B76" s="289"/>
      <c r="C76" s="291" t="s">
        <v>1660</v>
      </c>
      <c r="D76" s="291"/>
      <c r="E76" s="291"/>
      <c r="F76" s="291" t="s">
        <v>1661</v>
      </c>
      <c r="G76" s="292"/>
      <c r="H76" s="291" t="s">
        <v>54</v>
      </c>
      <c r="I76" s="291" t="s">
        <v>57</v>
      </c>
      <c r="J76" s="291" t="s">
        <v>1662</v>
      </c>
      <c r="K76" s="290"/>
    </row>
    <row r="77" spans="2:11" s="1" customFormat="1" ht="17.25" customHeight="1">
      <c r="B77" s="289"/>
      <c r="C77" s="293" t="s">
        <v>1663</v>
      </c>
      <c r="D77" s="293"/>
      <c r="E77" s="293"/>
      <c r="F77" s="294" t="s">
        <v>1664</v>
      </c>
      <c r="G77" s="295"/>
      <c r="H77" s="293"/>
      <c r="I77" s="293"/>
      <c r="J77" s="293" t="s">
        <v>1665</v>
      </c>
      <c r="K77" s="290"/>
    </row>
    <row r="78" spans="2:11" s="1" customFormat="1" ht="5.25" customHeight="1">
      <c r="B78" s="289"/>
      <c r="C78" s="296"/>
      <c r="D78" s="296"/>
      <c r="E78" s="296"/>
      <c r="F78" s="296"/>
      <c r="G78" s="297"/>
      <c r="H78" s="296"/>
      <c r="I78" s="296"/>
      <c r="J78" s="296"/>
      <c r="K78" s="290"/>
    </row>
    <row r="79" spans="2:11" s="1" customFormat="1" ht="15" customHeight="1">
      <c r="B79" s="289"/>
      <c r="C79" s="278" t="s">
        <v>53</v>
      </c>
      <c r="D79" s="298"/>
      <c r="E79" s="298"/>
      <c r="F79" s="299" t="s">
        <v>1666</v>
      </c>
      <c r="G79" s="300"/>
      <c r="H79" s="278" t="s">
        <v>1667</v>
      </c>
      <c r="I79" s="278" t="s">
        <v>1668</v>
      </c>
      <c r="J79" s="278">
        <v>20</v>
      </c>
      <c r="K79" s="290"/>
    </row>
    <row r="80" spans="2:11" s="1" customFormat="1" ht="15" customHeight="1">
      <c r="B80" s="289"/>
      <c r="C80" s="278" t="s">
        <v>1669</v>
      </c>
      <c r="D80" s="278"/>
      <c r="E80" s="278"/>
      <c r="F80" s="299" t="s">
        <v>1666</v>
      </c>
      <c r="G80" s="300"/>
      <c r="H80" s="278" t="s">
        <v>1670</v>
      </c>
      <c r="I80" s="278" t="s">
        <v>1668</v>
      </c>
      <c r="J80" s="278">
        <v>120</v>
      </c>
      <c r="K80" s="290"/>
    </row>
    <row r="81" spans="2:11" s="1" customFormat="1" ht="15" customHeight="1">
      <c r="B81" s="301"/>
      <c r="C81" s="278" t="s">
        <v>1671</v>
      </c>
      <c r="D81" s="278"/>
      <c r="E81" s="278"/>
      <c r="F81" s="299" t="s">
        <v>1672</v>
      </c>
      <c r="G81" s="300"/>
      <c r="H81" s="278" t="s">
        <v>1673</v>
      </c>
      <c r="I81" s="278" t="s">
        <v>1668</v>
      </c>
      <c r="J81" s="278">
        <v>50</v>
      </c>
      <c r="K81" s="290"/>
    </row>
    <row r="82" spans="2:11" s="1" customFormat="1" ht="15" customHeight="1">
      <c r="B82" s="301"/>
      <c r="C82" s="278" t="s">
        <v>1674</v>
      </c>
      <c r="D82" s="278"/>
      <c r="E82" s="278"/>
      <c r="F82" s="299" t="s">
        <v>1666</v>
      </c>
      <c r="G82" s="300"/>
      <c r="H82" s="278" t="s">
        <v>1675</v>
      </c>
      <c r="I82" s="278" t="s">
        <v>1676</v>
      </c>
      <c r="J82" s="278"/>
      <c r="K82" s="290"/>
    </row>
    <row r="83" spans="2:11" s="1" customFormat="1" ht="15" customHeight="1">
      <c r="B83" s="301"/>
      <c r="C83" s="302" t="s">
        <v>1677</v>
      </c>
      <c r="D83" s="302"/>
      <c r="E83" s="302"/>
      <c r="F83" s="303" t="s">
        <v>1672</v>
      </c>
      <c r="G83" s="302"/>
      <c r="H83" s="302" t="s">
        <v>1678</v>
      </c>
      <c r="I83" s="302" t="s">
        <v>1668</v>
      </c>
      <c r="J83" s="302">
        <v>15</v>
      </c>
      <c r="K83" s="290"/>
    </row>
    <row r="84" spans="2:11" s="1" customFormat="1" ht="15" customHeight="1">
      <c r="B84" s="301"/>
      <c r="C84" s="302" t="s">
        <v>1679</v>
      </c>
      <c r="D84" s="302"/>
      <c r="E84" s="302"/>
      <c r="F84" s="303" t="s">
        <v>1672</v>
      </c>
      <c r="G84" s="302"/>
      <c r="H84" s="302" t="s">
        <v>1680</v>
      </c>
      <c r="I84" s="302" t="s">
        <v>1668</v>
      </c>
      <c r="J84" s="302">
        <v>15</v>
      </c>
      <c r="K84" s="290"/>
    </row>
    <row r="85" spans="2:11" s="1" customFormat="1" ht="15" customHeight="1">
      <c r="B85" s="301"/>
      <c r="C85" s="302" t="s">
        <v>1681</v>
      </c>
      <c r="D85" s="302"/>
      <c r="E85" s="302"/>
      <c r="F85" s="303" t="s">
        <v>1672</v>
      </c>
      <c r="G85" s="302"/>
      <c r="H85" s="302" t="s">
        <v>1682</v>
      </c>
      <c r="I85" s="302" t="s">
        <v>1668</v>
      </c>
      <c r="J85" s="302">
        <v>20</v>
      </c>
      <c r="K85" s="290"/>
    </row>
    <row r="86" spans="2:11" s="1" customFormat="1" ht="15" customHeight="1">
      <c r="B86" s="301"/>
      <c r="C86" s="302" t="s">
        <v>1683</v>
      </c>
      <c r="D86" s="302"/>
      <c r="E86" s="302"/>
      <c r="F86" s="303" t="s">
        <v>1672</v>
      </c>
      <c r="G86" s="302"/>
      <c r="H86" s="302" t="s">
        <v>1684</v>
      </c>
      <c r="I86" s="302" t="s">
        <v>1668</v>
      </c>
      <c r="J86" s="302">
        <v>20</v>
      </c>
      <c r="K86" s="290"/>
    </row>
    <row r="87" spans="2:11" s="1" customFormat="1" ht="15" customHeight="1">
      <c r="B87" s="301"/>
      <c r="C87" s="278" t="s">
        <v>1685</v>
      </c>
      <c r="D87" s="278"/>
      <c r="E87" s="278"/>
      <c r="F87" s="299" t="s">
        <v>1672</v>
      </c>
      <c r="G87" s="300"/>
      <c r="H87" s="278" t="s">
        <v>1686</v>
      </c>
      <c r="I87" s="278" t="s">
        <v>1668</v>
      </c>
      <c r="J87" s="278">
        <v>50</v>
      </c>
      <c r="K87" s="290"/>
    </row>
    <row r="88" spans="2:11" s="1" customFormat="1" ht="15" customHeight="1">
      <c r="B88" s="301"/>
      <c r="C88" s="278" t="s">
        <v>1687</v>
      </c>
      <c r="D88" s="278"/>
      <c r="E88" s="278"/>
      <c r="F88" s="299" t="s">
        <v>1672</v>
      </c>
      <c r="G88" s="300"/>
      <c r="H88" s="278" t="s">
        <v>1688</v>
      </c>
      <c r="I88" s="278" t="s">
        <v>1668</v>
      </c>
      <c r="J88" s="278">
        <v>20</v>
      </c>
      <c r="K88" s="290"/>
    </row>
    <row r="89" spans="2:11" s="1" customFormat="1" ht="15" customHeight="1">
      <c r="B89" s="301"/>
      <c r="C89" s="278" t="s">
        <v>1689</v>
      </c>
      <c r="D89" s="278"/>
      <c r="E89" s="278"/>
      <c r="F89" s="299" t="s">
        <v>1672</v>
      </c>
      <c r="G89" s="300"/>
      <c r="H89" s="278" t="s">
        <v>1690</v>
      </c>
      <c r="I89" s="278" t="s">
        <v>1668</v>
      </c>
      <c r="J89" s="278">
        <v>20</v>
      </c>
      <c r="K89" s="290"/>
    </row>
    <row r="90" spans="2:11" s="1" customFormat="1" ht="15" customHeight="1">
      <c r="B90" s="301"/>
      <c r="C90" s="278" t="s">
        <v>1691</v>
      </c>
      <c r="D90" s="278"/>
      <c r="E90" s="278"/>
      <c r="F90" s="299" t="s">
        <v>1672</v>
      </c>
      <c r="G90" s="300"/>
      <c r="H90" s="278" t="s">
        <v>1692</v>
      </c>
      <c r="I90" s="278" t="s">
        <v>1668</v>
      </c>
      <c r="J90" s="278">
        <v>50</v>
      </c>
      <c r="K90" s="290"/>
    </row>
    <row r="91" spans="2:11" s="1" customFormat="1" ht="15" customHeight="1">
      <c r="B91" s="301"/>
      <c r="C91" s="278" t="s">
        <v>1693</v>
      </c>
      <c r="D91" s="278"/>
      <c r="E91" s="278"/>
      <c r="F91" s="299" t="s">
        <v>1672</v>
      </c>
      <c r="G91" s="300"/>
      <c r="H91" s="278" t="s">
        <v>1693</v>
      </c>
      <c r="I91" s="278" t="s">
        <v>1668</v>
      </c>
      <c r="J91" s="278">
        <v>50</v>
      </c>
      <c r="K91" s="290"/>
    </row>
    <row r="92" spans="2:11" s="1" customFormat="1" ht="15" customHeight="1">
      <c r="B92" s="301"/>
      <c r="C92" s="278" t="s">
        <v>1694</v>
      </c>
      <c r="D92" s="278"/>
      <c r="E92" s="278"/>
      <c r="F92" s="299" t="s">
        <v>1672</v>
      </c>
      <c r="G92" s="300"/>
      <c r="H92" s="278" t="s">
        <v>1695</v>
      </c>
      <c r="I92" s="278" t="s">
        <v>1668</v>
      </c>
      <c r="J92" s="278">
        <v>255</v>
      </c>
      <c r="K92" s="290"/>
    </row>
    <row r="93" spans="2:11" s="1" customFormat="1" ht="15" customHeight="1">
      <c r="B93" s="301"/>
      <c r="C93" s="278" t="s">
        <v>1696</v>
      </c>
      <c r="D93" s="278"/>
      <c r="E93" s="278"/>
      <c r="F93" s="299" t="s">
        <v>1666</v>
      </c>
      <c r="G93" s="300"/>
      <c r="H93" s="278" t="s">
        <v>1697</v>
      </c>
      <c r="I93" s="278" t="s">
        <v>1698</v>
      </c>
      <c r="J93" s="278"/>
      <c r="K93" s="290"/>
    </row>
    <row r="94" spans="2:11" s="1" customFormat="1" ht="15" customHeight="1">
      <c r="B94" s="301"/>
      <c r="C94" s="278" t="s">
        <v>1699</v>
      </c>
      <c r="D94" s="278"/>
      <c r="E94" s="278"/>
      <c r="F94" s="299" t="s">
        <v>1666</v>
      </c>
      <c r="G94" s="300"/>
      <c r="H94" s="278" t="s">
        <v>1700</v>
      </c>
      <c r="I94" s="278" t="s">
        <v>1701</v>
      </c>
      <c r="J94" s="278"/>
      <c r="K94" s="290"/>
    </row>
    <row r="95" spans="2:11" s="1" customFormat="1" ht="15" customHeight="1">
      <c r="B95" s="301"/>
      <c r="C95" s="278" t="s">
        <v>1702</v>
      </c>
      <c r="D95" s="278"/>
      <c r="E95" s="278"/>
      <c r="F95" s="299" t="s">
        <v>1666</v>
      </c>
      <c r="G95" s="300"/>
      <c r="H95" s="278" t="s">
        <v>1702</v>
      </c>
      <c r="I95" s="278" t="s">
        <v>1701</v>
      </c>
      <c r="J95" s="278"/>
      <c r="K95" s="290"/>
    </row>
    <row r="96" spans="2:11" s="1" customFormat="1" ht="15" customHeight="1">
      <c r="B96" s="301"/>
      <c r="C96" s="278" t="s">
        <v>38</v>
      </c>
      <c r="D96" s="278"/>
      <c r="E96" s="278"/>
      <c r="F96" s="299" t="s">
        <v>1666</v>
      </c>
      <c r="G96" s="300"/>
      <c r="H96" s="278" t="s">
        <v>1703</v>
      </c>
      <c r="I96" s="278" t="s">
        <v>1701</v>
      </c>
      <c r="J96" s="278"/>
      <c r="K96" s="290"/>
    </row>
    <row r="97" spans="2:11" s="1" customFormat="1" ht="15" customHeight="1">
      <c r="B97" s="301"/>
      <c r="C97" s="278" t="s">
        <v>48</v>
      </c>
      <c r="D97" s="278"/>
      <c r="E97" s="278"/>
      <c r="F97" s="299" t="s">
        <v>1666</v>
      </c>
      <c r="G97" s="300"/>
      <c r="H97" s="278" t="s">
        <v>1704</v>
      </c>
      <c r="I97" s="278" t="s">
        <v>1701</v>
      </c>
      <c r="J97" s="278"/>
      <c r="K97" s="290"/>
    </row>
    <row r="98" spans="2:11" s="1" customFormat="1" ht="15" customHeight="1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pans="2:11" s="1" customFormat="1" ht="18.7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pans="2:11" s="1" customFormat="1" ht="18.75" customHeight="1"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pans="2:11" s="1" customFormat="1" ht="7.5" customHeight="1">
      <c r="B101" s="286"/>
      <c r="C101" s="287"/>
      <c r="D101" s="287"/>
      <c r="E101" s="287"/>
      <c r="F101" s="287"/>
      <c r="G101" s="287"/>
      <c r="H101" s="287"/>
      <c r="I101" s="287"/>
      <c r="J101" s="287"/>
      <c r="K101" s="288"/>
    </row>
    <row r="102" spans="2:11" s="1" customFormat="1" ht="45" customHeight="1">
      <c r="B102" s="289"/>
      <c r="C102" s="401" t="s">
        <v>1705</v>
      </c>
      <c r="D102" s="401"/>
      <c r="E102" s="401"/>
      <c r="F102" s="401"/>
      <c r="G102" s="401"/>
      <c r="H102" s="401"/>
      <c r="I102" s="401"/>
      <c r="J102" s="401"/>
      <c r="K102" s="290"/>
    </row>
    <row r="103" spans="2:11" s="1" customFormat="1" ht="17.25" customHeight="1">
      <c r="B103" s="289"/>
      <c r="C103" s="291" t="s">
        <v>1660</v>
      </c>
      <c r="D103" s="291"/>
      <c r="E103" s="291"/>
      <c r="F103" s="291" t="s">
        <v>1661</v>
      </c>
      <c r="G103" s="292"/>
      <c r="H103" s="291" t="s">
        <v>54</v>
      </c>
      <c r="I103" s="291" t="s">
        <v>57</v>
      </c>
      <c r="J103" s="291" t="s">
        <v>1662</v>
      </c>
      <c r="K103" s="290"/>
    </row>
    <row r="104" spans="2:11" s="1" customFormat="1" ht="17.25" customHeight="1">
      <c r="B104" s="289"/>
      <c r="C104" s="293" t="s">
        <v>1663</v>
      </c>
      <c r="D104" s="293"/>
      <c r="E104" s="293"/>
      <c r="F104" s="294" t="s">
        <v>1664</v>
      </c>
      <c r="G104" s="295"/>
      <c r="H104" s="293"/>
      <c r="I104" s="293"/>
      <c r="J104" s="293" t="s">
        <v>1665</v>
      </c>
      <c r="K104" s="290"/>
    </row>
    <row r="105" spans="2:11" s="1" customFormat="1" ht="5.25" customHeight="1">
      <c r="B105" s="289"/>
      <c r="C105" s="291"/>
      <c r="D105" s="291"/>
      <c r="E105" s="291"/>
      <c r="F105" s="291"/>
      <c r="G105" s="309"/>
      <c r="H105" s="291"/>
      <c r="I105" s="291"/>
      <c r="J105" s="291"/>
      <c r="K105" s="290"/>
    </row>
    <row r="106" spans="2:11" s="1" customFormat="1" ht="15" customHeight="1">
      <c r="B106" s="289"/>
      <c r="C106" s="278" t="s">
        <v>53</v>
      </c>
      <c r="D106" s="298"/>
      <c r="E106" s="298"/>
      <c r="F106" s="299" t="s">
        <v>1666</v>
      </c>
      <c r="G106" s="278"/>
      <c r="H106" s="278" t="s">
        <v>1706</v>
      </c>
      <c r="I106" s="278" t="s">
        <v>1668</v>
      </c>
      <c r="J106" s="278">
        <v>20</v>
      </c>
      <c r="K106" s="290"/>
    </row>
    <row r="107" spans="2:11" s="1" customFormat="1" ht="15" customHeight="1">
      <c r="B107" s="289"/>
      <c r="C107" s="278" t="s">
        <v>1669</v>
      </c>
      <c r="D107" s="278"/>
      <c r="E107" s="278"/>
      <c r="F107" s="299" t="s">
        <v>1666</v>
      </c>
      <c r="G107" s="278"/>
      <c r="H107" s="278" t="s">
        <v>1706</v>
      </c>
      <c r="I107" s="278" t="s">
        <v>1668</v>
      </c>
      <c r="J107" s="278">
        <v>120</v>
      </c>
      <c r="K107" s="290"/>
    </row>
    <row r="108" spans="2:11" s="1" customFormat="1" ht="15" customHeight="1">
      <c r="B108" s="301"/>
      <c r="C108" s="278" t="s">
        <v>1671</v>
      </c>
      <c r="D108" s="278"/>
      <c r="E108" s="278"/>
      <c r="F108" s="299" t="s">
        <v>1672</v>
      </c>
      <c r="G108" s="278"/>
      <c r="H108" s="278" t="s">
        <v>1706</v>
      </c>
      <c r="I108" s="278" t="s">
        <v>1668</v>
      </c>
      <c r="J108" s="278">
        <v>50</v>
      </c>
      <c r="K108" s="290"/>
    </row>
    <row r="109" spans="2:11" s="1" customFormat="1" ht="15" customHeight="1">
      <c r="B109" s="301"/>
      <c r="C109" s="278" t="s">
        <v>1674</v>
      </c>
      <c r="D109" s="278"/>
      <c r="E109" s="278"/>
      <c r="F109" s="299" t="s">
        <v>1666</v>
      </c>
      <c r="G109" s="278"/>
      <c r="H109" s="278" t="s">
        <v>1706</v>
      </c>
      <c r="I109" s="278" t="s">
        <v>1676</v>
      </c>
      <c r="J109" s="278"/>
      <c r="K109" s="290"/>
    </row>
    <row r="110" spans="2:11" s="1" customFormat="1" ht="15" customHeight="1">
      <c r="B110" s="301"/>
      <c r="C110" s="278" t="s">
        <v>1685</v>
      </c>
      <c r="D110" s="278"/>
      <c r="E110" s="278"/>
      <c r="F110" s="299" t="s">
        <v>1672</v>
      </c>
      <c r="G110" s="278"/>
      <c r="H110" s="278" t="s">
        <v>1706</v>
      </c>
      <c r="I110" s="278" t="s">
        <v>1668</v>
      </c>
      <c r="J110" s="278">
        <v>50</v>
      </c>
      <c r="K110" s="290"/>
    </row>
    <row r="111" spans="2:11" s="1" customFormat="1" ht="15" customHeight="1">
      <c r="B111" s="301"/>
      <c r="C111" s="278" t="s">
        <v>1693</v>
      </c>
      <c r="D111" s="278"/>
      <c r="E111" s="278"/>
      <c r="F111" s="299" t="s">
        <v>1672</v>
      </c>
      <c r="G111" s="278"/>
      <c r="H111" s="278" t="s">
        <v>1706</v>
      </c>
      <c r="I111" s="278" t="s">
        <v>1668</v>
      </c>
      <c r="J111" s="278">
        <v>50</v>
      </c>
      <c r="K111" s="290"/>
    </row>
    <row r="112" spans="2:11" s="1" customFormat="1" ht="15" customHeight="1">
      <c r="B112" s="301"/>
      <c r="C112" s="278" t="s">
        <v>1691</v>
      </c>
      <c r="D112" s="278"/>
      <c r="E112" s="278"/>
      <c r="F112" s="299" t="s">
        <v>1672</v>
      </c>
      <c r="G112" s="278"/>
      <c r="H112" s="278" t="s">
        <v>1706</v>
      </c>
      <c r="I112" s="278" t="s">
        <v>1668</v>
      </c>
      <c r="J112" s="278">
        <v>50</v>
      </c>
      <c r="K112" s="290"/>
    </row>
    <row r="113" spans="2:11" s="1" customFormat="1" ht="15" customHeight="1">
      <c r="B113" s="301"/>
      <c r="C113" s="278" t="s">
        <v>53</v>
      </c>
      <c r="D113" s="278"/>
      <c r="E113" s="278"/>
      <c r="F113" s="299" t="s">
        <v>1666</v>
      </c>
      <c r="G113" s="278"/>
      <c r="H113" s="278" t="s">
        <v>1707</v>
      </c>
      <c r="I113" s="278" t="s">
        <v>1668</v>
      </c>
      <c r="J113" s="278">
        <v>20</v>
      </c>
      <c r="K113" s="290"/>
    </row>
    <row r="114" spans="2:11" s="1" customFormat="1" ht="15" customHeight="1">
      <c r="B114" s="301"/>
      <c r="C114" s="278" t="s">
        <v>1708</v>
      </c>
      <c r="D114" s="278"/>
      <c r="E114" s="278"/>
      <c r="F114" s="299" t="s">
        <v>1666</v>
      </c>
      <c r="G114" s="278"/>
      <c r="H114" s="278" t="s">
        <v>1709</v>
      </c>
      <c r="I114" s="278" t="s">
        <v>1668</v>
      </c>
      <c r="J114" s="278">
        <v>120</v>
      </c>
      <c r="K114" s="290"/>
    </row>
    <row r="115" spans="2:11" s="1" customFormat="1" ht="15" customHeight="1">
      <c r="B115" s="301"/>
      <c r="C115" s="278" t="s">
        <v>38</v>
      </c>
      <c r="D115" s="278"/>
      <c r="E115" s="278"/>
      <c r="F115" s="299" t="s">
        <v>1666</v>
      </c>
      <c r="G115" s="278"/>
      <c r="H115" s="278" t="s">
        <v>1710</v>
      </c>
      <c r="I115" s="278" t="s">
        <v>1701</v>
      </c>
      <c r="J115" s="278"/>
      <c r="K115" s="290"/>
    </row>
    <row r="116" spans="2:11" s="1" customFormat="1" ht="15" customHeight="1">
      <c r="B116" s="301"/>
      <c r="C116" s="278" t="s">
        <v>48</v>
      </c>
      <c r="D116" s="278"/>
      <c r="E116" s="278"/>
      <c r="F116" s="299" t="s">
        <v>1666</v>
      </c>
      <c r="G116" s="278"/>
      <c r="H116" s="278" t="s">
        <v>1711</v>
      </c>
      <c r="I116" s="278" t="s">
        <v>1701</v>
      </c>
      <c r="J116" s="278"/>
      <c r="K116" s="290"/>
    </row>
    <row r="117" spans="2:11" s="1" customFormat="1" ht="15" customHeight="1">
      <c r="B117" s="301"/>
      <c r="C117" s="278" t="s">
        <v>57</v>
      </c>
      <c r="D117" s="278"/>
      <c r="E117" s="278"/>
      <c r="F117" s="299" t="s">
        <v>1666</v>
      </c>
      <c r="G117" s="278"/>
      <c r="H117" s="278" t="s">
        <v>1712</v>
      </c>
      <c r="I117" s="278" t="s">
        <v>1713</v>
      </c>
      <c r="J117" s="278"/>
      <c r="K117" s="290"/>
    </row>
    <row r="118" spans="2:11" s="1" customFormat="1" ht="15" customHeight="1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pans="2:11" s="1" customFormat="1" ht="18.75" customHeight="1">
      <c r="B119" s="311"/>
      <c r="C119" s="312"/>
      <c r="D119" s="312"/>
      <c r="E119" s="312"/>
      <c r="F119" s="313"/>
      <c r="G119" s="312"/>
      <c r="H119" s="312"/>
      <c r="I119" s="312"/>
      <c r="J119" s="312"/>
      <c r="K119" s="311"/>
    </row>
    <row r="120" spans="2:11" s="1" customFormat="1" ht="18.75" customHeight="1"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pans="2:11" s="1" customFormat="1" ht="7.5" customHeight="1">
      <c r="B121" s="314"/>
      <c r="C121" s="315"/>
      <c r="D121" s="315"/>
      <c r="E121" s="315"/>
      <c r="F121" s="315"/>
      <c r="G121" s="315"/>
      <c r="H121" s="315"/>
      <c r="I121" s="315"/>
      <c r="J121" s="315"/>
      <c r="K121" s="316"/>
    </row>
    <row r="122" spans="2:11" s="1" customFormat="1" ht="45" customHeight="1">
      <c r="B122" s="317"/>
      <c r="C122" s="402" t="s">
        <v>1714</v>
      </c>
      <c r="D122" s="402"/>
      <c r="E122" s="402"/>
      <c r="F122" s="402"/>
      <c r="G122" s="402"/>
      <c r="H122" s="402"/>
      <c r="I122" s="402"/>
      <c r="J122" s="402"/>
      <c r="K122" s="318"/>
    </row>
    <row r="123" spans="2:11" s="1" customFormat="1" ht="17.25" customHeight="1">
      <c r="B123" s="319"/>
      <c r="C123" s="291" t="s">
        <v>1660</v>
      </c>
      <c r="D123" s="291"/>
      <c r="E123" s="291"/>
      <c r="F123" s="291" t="s">
        <v>1661</v>
      </c>
      <c r="G123" s="292"/>
      <c r="H123" s="291" t="s">
        <v>54</v>
      </c>
      <c r="I123" s="291" t="s">
        <v>57</v>
      </c>
      <c r="J123" s="291" t="s">
        <v>1662</v>
      </c>
      <c r="K123" s="320"/>
    </row>
    <row r="124" spans="2:11" s="1" customFormat="1" ht="17.25" customHeight="1">
      <c r="B124" s="319"/>
      <c r="C124" s="293" t="s">
        <v>1663</v>
      </c>
      <c r="D124" s="293"/>
      <c r="E124" s="293"/>
      <c r="F124" s="294" t="s">
        <v>1664</v>
      </c>
      <c r="G124" s="295"/>
      <c r="H124" s="293"/>
      <c r="I124" s="293"/>
      <c r="J124" s="293" t="s">
        <v>1665</v>
      </c>
      <c r="K124" s="320"/>
    </row>
    <row r="125" spans="2:11" s="1" customFormat="1" ht="5.25" customHeight="1">
      <c r="B125" s="321"/>
      <c r="C125" s="296"/>
      <c r="D125" s="296"/>
      <c r="E125" s="296"/>
      <c r="F125" s="296"/>
      <c r="G125" s="322"/>
      <c r="H125" s="296"/>
      <c r="I125" s="296"/>
      <c r="J125" s="296"/>
      <c r="K125" s="323"/>
    </row>
    <row r="126" spans="2:11" s="1" customFormat="1" ht="15" customHeight="1">
      <c r="B126" s="321"/>
      <c r="C126" s="278" t="s">
        <v>1669</v>
      </c>
      <c r="D126" s="298"/>
      <c r="E126" s="298"/>
      <c r="F126" s="299" t="s">
        <v>1666</v>
      </c>
      <c r="G126" s="278"/>
      <c r="H126" s="278" t="s">
        <v>1706</v>
      </c>
      <c r="I126" s="278" t="s">
        <v>1668</v>
      </c>
      <c r="J126" s="278">
        <v>120</v>
      </c>
      <c r="K126" s="324"/>
    </row>
    <row r="127" spans="2:11" s="1" customFormat="1" ht="15" customHeight="1">
      <c r="B127" s="321"/>
      <c r="C127" s="278" t="s">
        <v>1715</v>
      </c>
      <c r="D127" s="278"/>
      <c r="E127" s="278"/>
      <c r="F127" s="299" t="s">
        <v>1666</v>
      </c>
      <c r="G127" s="278"/>
      <c r="H127" s="278" t="s">
        <v>1716</v>
      </c>
      <c r="I127" s="278" t="s">
        <v>1668</v>
      </c>
      <c r="J127" s="278" t="s">
        <v>1717</v>
      </c>
      <c r="K127" s="324"/>
    </row>
    <row r="128" spans="2:11" s="1" customFormat="1" ht="15" customHeight="1">
      <c r="B128" s="321"/>
      <c r="C128" s="278" t="s">
        <v>85</v>
      </c>
      <c r="D128" s="278"/>
      <c r="E128" s="278"/>
      <c r="F128" s="299" t="s">
        <v>1666</v>
      </c>
      <c r="G128" s="278"/>
      <c r="H128" s="278" t="s">
        <v>1718</v>
      </c>
      <c r="I128" s="278" t="s">
        <v>1668</v>
      </c>
      <c r="J128" s="278" t="s">
        <v>1717</v>
      </c>
      <c r="K128" s="324"/>
    </row>
    <row r="129" spans="2:11" s="1" customFormat="1" ht="15" customHeight="1">
      <c r="B129" s="321"/>
      <c r="C129" s="278" t="s">
        <v>1677</v>
      </c>
      <c r="D129" s="278"/>
      <c r="E129" s="278"/>
      <c r="F129" s="299" t="s">
        <v>1672</v>
      </c>
      <c r="G129" s="278"/>
      <c r="H129" s="278" t="s">
        <v>1678</v>
      </c>
      <c r="I129" s="278" t="s">
        <v>1668</v>
      </c>
      <c r="J129" s="278">
        <v>15</v>
      </c>
      <c r="K129" s="324"/>
    </row>
    <row r="130" spans="2:11" s="1" customFormat="1" ht="15" customHeight="1">
      <c r="B130" s="321"/>
      <c r="C130" s="302" t="s">
        <v>1679</v>
      </c>
      <c r="D130" s="302"/>
      <c r="E130" s="302"/>
      <c r="F130" s="303" t="s">
        <v>1672</v>
      </c>
      <c r="G130" s="302"/>
      <c r="H130" s="302" t="s">
        <v>1680</v>
      </c>
      <c r="I130" s="302" t="s">
        <v>1668</v>
      </c>
      <c r="J130" s="302">
        <v>15</v>
      </c>
      <c r="K130" s="324"/>
    </row>
    <row r="131" spans="2:11" s="1" customFormat="1" ht="15" customHeight="1">
      <c r="B131" s="321"/>
      <c r="C131" s="302" t="s">
        <v>1681</v>
      </c>
      <c r="D131" s="302"/>
      <c r="E131" s="302"/>
      <c r="F131" s="303" t="s">
        <v>1672</v>
      </c>
      <c r="G131" s="302"/>
      <c r="H131" s="302" t="s">
        <v>1682</v>
      </c>
      <c r="I131" s="302" t="s">
        <v>1668</v>
      </c>
      <c r="J131" s="302">
        <v>20</v>
      </c>
      <c r="K131" s="324"/>
    </row>
    <row r="132" spans="2:11" s="1" customFormat="1" ht="15" customHeight="1">
      <c r="B132" s="321"/>
      <c r="C132" s="302" t="s">
        <v>1683</v>
      </c>
      <c r="D132" s="302"/>
      <c r="E132" s="302"/>
      <c r="F132" s="303" t="s">
        <v>1672</v>
      </c>
      <c r="G132" s="302"/>
      <c r="H132" s="302" t="s">
        <v>1684</v>
      </c>
      <c r="I132" s="302" t="s">
        <v>1668</v>
      </c>
      <c r="J132" s="302">
        <v>20</v>
      </c>
      <c r="K132" s="324"/>
    </row>
    <row r="133" spans="2:11" s="1" customFormat="1" ht="15" customHeight="1">
      <c r="B133" s="321"/>
      <c r="C133" s="278" t="s">
        <v>1671</v>
      </c>
      <c r="D133" s="278"/>
      <c r="E133" s="278"/>
      <c r="F133" s="299" t="s">
        <v>1672</v>
      </c>
      <c r="G133" s="278"/>
      <c r="H133" s="278" t="s">
        <v>1706</v>
      </c>
      <c r="I133" s="278" t="s">
        <v>1668</v>
      </c>
      <c r="J133" s="278">
        <v>50</v>
      </c>
      <c r="K133" s="324"/>
    </row>
    <row r="134" spans="2:11" s="1" customFormat="1" ht="15" customHeight="1">
      <c r="B134" s="321"/>
      <c r="C134" s="278" t="s">
        <v>1685</v>
      </c>
      <c r="D134" s="278"/>
      <c r="E134" s="278"/>
      <c r="F134" s="299" t="s">
        <v>1672</v>
      </c>
      <c r="G134" s="278"/>
      <c r="H134" s="278" t="s">
        <v>1706</v>
      </c>
      <c r="I134" s="278" t="s">
        <v>1668</v>
      </c>
      <c r="J134" s="278">
        <v>50</v>
      </c>
      <c r="K134" s="324"/>
    </row>
    <row r="135" spans="2:11" s="1" customFormat="1" ht="15" customHeight="1">
      <c r="B135" s="321"/>
      <c r="C135" s="278" t="s">
        <v>1691</v>
      </c>
      <c r="D135" s="278"/>
      <c r="E135" s="278"/>
      <c r="F135" s="299" t="s">
        <v>1672</v>
      </c>
      <c r="G135" s="278"/>
      <c r="H135" s="278" t="s">
        <v>1706</v>
      </c>
      <c r="I135" s="278" t="s">
        <v>1668</v>
      </c>
      <c r="J135" s="278">
        <v>50</v>
      </c>
      <c r="K135" s="324"/>
    </row>
    <row r="136" spans="2:11" s="1" customFormat="1" ht="15" customHeight="1">
      <c r="B136" s="321"/>
      <c r="C136" s="278" t="s">
        <v>1693</v>
      </c>
      <c r="D136" s="278"/>
      <c r="E136" s="278"/>
      <c r="F136" s="299" t="s">
        <v>1672</v>
      </c>
      <c r="G136" s="278"/>
      <c r="H136" s="278" t="s">
        <v>1706</v>
      </c>
      <c r="I136" s="278" t="s">
        <v>1668</v>
      </c>
      <c r="J136" s="278">
        <v>50</v>
      </c>
      <c r="K136" s="324"/>
    </row>
    <row r="137" spans="2:11" s="1" customFormat="1" ht="15" customHeight="1">
      <c r="B137" s="321"/>
      <c r="C137" s="278" t="s">
        <v>1694</v>
      </c>
      <c r="D137" s="278"/>
      <c r="E137" s="278"/>
      <c r="F137" s="299" t="s">
        <v>1672</v>
      </c>
      <c r="G137" s="278"/>
      <c r="H137" s="278" t="s">
        <v>1719</v>
      </c>
      <c r="I137" s="278" t="s">
        <v>1668</v>
      </c>
      <c r="J137" s="278">
        <v>255</v>
      </c>
      <c r="K137" s="324"/>
    </row>
    <row r="138" spans="2:11" s="1" customFormat="1" ht="15" customHeight="1">
      <c r="B138" s="321"/>
      <c r="C138" s="278" t="s">
        <v>1696</v>
      </c>
      <c r="D138" s="278"/>
      <c r="E138" s="278"/>
      <c r="F138" s="299" t="s">
        <v>1666</v>
      </c>
      <c r="G138" s="278"/>
      <c r="H138" s="278" t="s">
        <v>1720</v>
      </c>
      <c r="I138" s="278" t="s">
        <v>1698</v>
      </c>
      <c r="J138" s="278"/>
      <c r="K138" s="324"/>
    </row>
    <row r="139" spans="2:11" s="1" customFormat="1" ht="15" customHeight="1">
      <c r="B139" s="321"/>
      <c r="C139" s="278" t="s">
        <v>1699</v>
      </c>
      <c r="D139" s="278"/>
      <c r="E139" s="278"/>
      <c r="F139" s="299" t="s">
        <v>1666</v>
      </c>
      <c r="G139" s="278"/>
      <c r="H139" s="278" t="s">
        <v>1721</v>
      </c>
      <c r="I139" s="278" t="s">
        <v>1701</v>
      </c>
      <c r="J139" s="278"/>
      <c r="K139" s="324"/>
    </row>
    <row r="140" spans="2:11" s="1" customFormat="1" ht="15" customHeight="1">
      <c r="B140" s="321"/>
      <c r="C140" s="278" t="s">
        <v>1702</v>
      </c>
      <c r="D140" s="278"/>
      <c r="E140" s="278"/>
      <c r="F140" s="299" t="s">
        <v>1666</v>
      </c>
      <c r="G140" s="278"/>
      <c r="H140" s="278" t="s">
        <v>1702</v>
      </c>
      <c r="I140" s="278" t="s">
        <v>1701</v>
      </c>
      <c r="J140" s="278"/>
      <c r="K140" s="324"/>
    </row>
    <row r="141" spans="2:11" s="1" customFormat="1" ht="15" customHeight="1">
      <c r="B141" s="321"/>
      <c r="C141" s="278" t="s">
        <v>38</v>
      </c>
      <c r="D141" s="278"/>
      <c r="E141" s="278"/>
      <c r="F141" s="299" t="s">
        <v>1666</v>
      </c>
      <c r="G141" s="278"/>
      <c r="H141" s="278" t="s">
        <v>1722</v>
      </c>
      <c r="I141" s="278" t="s">
        <v>1701</v>
      </c>
      <c r="J141" s="278"/>
      <c r="K141" s="324"/>
    </row>
    <row r="142" spans="2:11" s="1" customFormat="1" ht="15" customHeight="1">
      <c r="B142" s="321"/>
      <c r="C142" s="278" t="s">
        <v>1723</v>
      </c>
      <c r="D142" s="278"/>
      <c r="E142" s="278"/>
      <c r="F142" s="299" t="s">
        <v>1666</v>
      </c>
      <c r="G142" s="278"/>
      <c r="H142" s="278" t="s">
        <v>1724</v>
      </c>
      <c r="I142" s="278" t="s">
        <v>1701</v>
      </c>
      <c r="J142" s="278"/>
      <c r="K142" s="324"/>
    </row>
    <row r="143" spans="2:11" s="1" customFormat="1" ht="15" customHeight="1">
      <c r="B143" s="325"/>
      <c r="C143" s="326"/>
      <c r="D143" s="326"/>
      <c r="E143" s="326"/>
      <c r="F143" s="326"/>
      <c r="G143" s="326"/>
      <c r="H143" s="326"/>
      <c r="I143" s="326"/>
      <c r="J143" s="326"/>
      <c r="K143" s="327"/>
    </row>
    <row r="144" spans="2:11" s="1" customFormat="1" ht="18.75" customHeight="1">
      <c r="B144" s="312"/>
      <c r="C144" s="312"/>
      <c r="D144" s="312"/>
      <c r="E144" s="312"/>
      <c r="F144" s="313"/>
      <c r="G144" s="312"/>
      <c r="H144" s="312"/>
      <c r="I144" s="312"/>
      <c r="J144" s="312"/>
      <c r="K144" s="312"/>
    </row>
    <row r="145" spans="2:11" s="1" customFormat="1" ht="18.75" customHeight="1"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pans="2:11" s="1" customFormat="1" ht="7.5" customHeight="1">
      <c r="B146" s="286"/>
      <c r="C146" s="287"/>
      <c r="D146" s="287"/>
      <c r="E146" s="287"/>
      <c r="F146" s="287"/>
      <c r="G146" s="287"/>
      <c r="H146" s="287"/>
      <c r="I146" s="287"/>
      <c r="J146" s="287"/>
      <c r="K146" s="288"/>
    </row>
    <row r="147" spans="2:11" s="1" customFormat="1" ht="45" customHeight="1">
      <c r="B147" s="289"/>
      <c r="C147" s="401" t="s">
        <v>1725</v>
      </c>
      <c r="D147" s="401"/>
      <c r="E147" s="401"/>
      <c r="F147" s="401"/>
      <c r="G147" s="401"/>
      <c r="H147" s="401"/>
      <c r="I147" s="401"/>
      <c r="J147" s="401"/>
      <c r="K147" s="290"/>
    </row>
    <row r="148" spans="2:11" s="1" customFormat="1" ht="17.25" customHeight="1">
      <c r="B148" s="289"/>
      <c r="C148" s="291" t="s">
        <v>1660</v>
      </c>
      <c r="D148" s="291"/>
      <c r="E148" s="291"/>
      <c r="F148" s="291" t="s">
        <v>1661</v>
      </c>
      <c r="G148" s="292"/>
      <c r="H148" s="291" t="s">
        <v>54</v>
      </c>
      <c r="I148" s="291" t="s">
        <v>57</v>
      </c>
      <c r="J148" s="291" t="s">
        <v>1662</v>
      </c>
      <c r="K148" s="290"/>
    </row>
    <row r="149" spans="2:11" s="1" customFormat="1" ht="17.25" customHeight="1">
      <c r="B149" s="289"/>
      <c r="C149" s="293" t="s">
        <v>1663</v>
      </c>
      <c r="D149" s="293"/>
      <c r="E149" s="293"/>
      <c r="F149" s="294" t="s">
        <v>1664</v>
      </c>
      <c r="G149" s="295"/>
      <c r="H149" s="293"/>
      <c r="I149" s="293"/>
      <c r="J149" s="293" t="s">
        <v>1665</v>
      </c>
      <c r="K149" s="290"/>
    </row>
    <row r="150" spans="2:11" s="1" customFormat="1" ht="5.25" customHeight="1">
      <c r="B150" s="301"/>
      <c r="C150" s="296"/>
      <c r="D150" s="296"/>
      <c r="E150" s="296"/>
      <c r="F150" s="296"/>
      <c r="G150" s="297"/>
      <c r="H150" s="296"/>
      <c r="I150" s="296"/>
      <c r="J150" s="296"/>
      <c r="K150" s="324"/>
    </row>
    <row r="151" spans="2:11" s="1" customFormat="1" ht="15" customHeight="1">
      <c r="B151" s="301"/>
      <c r="C151" s="328" t="s">
        <v>1669</v>
      </c>
      <c r="D151" s="278"/>
      <c r="E151" s="278"/>
      <c r="F151" s="329" t="s">
        <v>1666</v>
      </c>
      <c r="G151" s="278"/>
      <c r="H151" s="328" t="s">
        <v>1706</v>
      </c>
      <c r="I151" s="328" t="s">
        <v>1668</v>
      </c>
      <c r="J151" s="328">
        <v>120</v>
      </c>
      <c r="K151" s="324"/>
    </row>
    <row r="152" spans="2:11" s="1" customFormat="1" ht="15" customHeight="1">
      <c r="B152" s="301"/>
      <c r="C152" s="328" t="s">
        <v>1715</v>
      </c>
      <c r="D152" s="278"/>
      <c r="E152" s="278"/>
      <c r="F152" s="329" t="s">
        <v>1666</v>
      </c>
      <c r="G152" s="278"/>
      <c r="H152" s="328" t="s">
        <v>1726</v>
      </c>
      <c r="I152" s="328" t="s">
        <v>1668</v>
      </c>
      <c r="J152" s="328" t="s">
        <v>1717</v>
      </c>
      <c r="K152" s="324"/>
    </row>
    <row r="153" spans="2:11" s="1" customFormat="1" ht="15" customHeight="1">
      <c r="B153" s="301"/>
      <c r="C153" s="328" t="s">
        <v>85</v>
      </c>
      <c r="D153" s="278"/>
      <c r="E153" s="278"/>
      <c r="F153" s="329" t="s">
        <v>1666</v>
      </c>
      <c r="G153" s="278"/>
      <c r="H153" s="328" t="s">
        <v>1727</v>
      </c>
      <c r="I153" s="328" t="s">
        <v>1668</v>
      </c>
      <c r="J153" s="328" t="s">
        <v>1717</v>
      </c>
      <c r="K153" s="324"/>
    </row>
    <row r="154" spans="2:11" s="1" customFormat="1" ht="15" customHeight="1">
      <c r="B154" s="301"/>
      <c r="C154" s="328" t="s">
        <v>1671</v>
      </c>
      <c r="D154" s="278"/>
      <c r="E154" s="278"/>
      <c r="F154" s="329" t="s">
        <v>1672</v>
      </c>
      <c r="G154" s="278"/>
      <c r="H154" s="328" t="s">
        <v>1706</v>
      </c>
      <c r="I154" s="328" t="s">
        <v>1668</v>
      </c>
      <c r="J154" s="328">
        <v>50</v>
      </c>
      <c r="K154" s="324"/>
    </row>
    <row r="155" spans="2:11" s="1" customFormat="1" ht="15" customHeight="1">
      <c r="B155" s="301"/>
      <c r="C155" s="328" t="s">
        <v>1674</v>
      </c>
      <c r="D155" s="278"/>
      <c r="E155" s="278"/>
      <c r="F155" s="329" t="s">
        <v>1666</v>
      </c>
      <c r="G155" s="278"/>
      <c r="H155" s="328" t="s">
        <v>1706</v>
      </c>
      <c r="I155" s="328" t="s">
        <v>1676</v>
      </c>
      <c r="J155" s="328"/>
      <c r="K155" s="324"/>
    </row>
    <row r="156" spans="2:11" s="1" customFormat="1" ht="15" customHeight="1">
      <c r="B156" s="301"/>
      <c r="C156" s="328" t="s">
        <v>1685</v>
      </c>
      <c r="D156" s="278"/>
      <c r="E156" s="278"/>
      <c r="F156" s="329" t="s">
        <v>1672</v>
      </c>
      <c r="G156" s="278"/>
      <c r="H156" s="328" t="s">
        <v>1706</v>
      </c>
      <c r="I156" s="328" t="s">
        <v>1668</v>
      </c>
      <c r="J156" s="328">
        <v>50</v>
      </c>
      <c r="K156" s="324"/>
    </row>
    <row r="157" spans="2:11" s="1" customFormat="1" ht="15" customHeight="1">
      <c r="B157" s="301"/>
      <c r="C157" s="328" t="s">
        <v>1693</v>
      </c>
      <c r="D157" s="278"/>
      <c r="E157" s="278"/>
      <c r="F157" s="329" t="s">
        <v>1672</v>
      </c>
      <c r="G157" s="278"/>
      <c r="H157" s="328" t="s">
        <v>1706</v>
      </c>
      <c r="I157" s="328" t="s">
        <v>1668</v>
      </c>
      <c r="J157" s="328">
        <v>50</v>
      </c>
      <c r="K157" s="324"/>
    </row>
    <row r="158" spans="2:11" s="1" customFormat="1" ht="15" customHeight="1">
      <c r="B158" s="301"/>
      <c r="C158" s="328" t="s">
        <v>1691</v>
      </c>
      <c r="D158" s="278"/>
      <c r="E158" s="278"/>
      <c r="F158" s="329" t="s">
        <v>1672</v>
      </c>
      <c r="G158" s="278"/>
      <c r="H158" s="328" t="s">
        <v>1706</v>
      </c>
      <c r="I158" s="328" t="s">
        <v>1668</v>
      </c>
      <c r="J158" s="328">
        <v>50</v>
      </c>
      <c r="K158" s="324"/>
    </row>
    <row r="159" spans="2:11" s="1" customFormat="1" ht="15" customHeight="1">
      <c r="B159" s="301"/>
      <c r="C159" s="328" t="s">
        <v>105</v>
      </c>
      <c r="D159" s="278"/>
      <c r="E159" s="278"/>
      <c r="F159" s="329" t="s">
        <v>1666</v>
      </c>
      <c r="G159" s="278"/>
      <c r="H159" s="328" t="s">
        <v>1728</v>
      </c>
      <c r="I159" s="328" t="s">
        <v>1668</v>
      </c>
      <c r="J159" s="328" t="s">
        <v>1729</v>
      </c>
      <c r="K159" s="324"/>
    </row>
    <row r="160" spans="2:11" s="1" customFormat="1" ht="15" customHeight="1">
      <c r="B160" s="301"/>
      <c r="C160" s="328" t="s">
        <v>1730</v>
      </c>
      <c r="D160" s="278"/>
      <c r="E160" s="278"/>
      <c r="F160" s="329" t="s">
        <v>1666</v>
      </c>
      <c r="G160" s="278"/>
      <c r="H160" s="328" t="s">
        <v>1731</v>
      </c>
      <c r="I160" s="328" t="s">
        <v>1701</v>
      </c>
      <c r="J160" s="328"/>
      <c r="K160" s="324"/>
    </row>
    <row r="161" spans="2:11" s="1" customFormat="1" ht="15" customHeight="1">
      <c r="B161" s="330"/>
      <c r="C161" s="310"/>
      <c r="D161" s="310"/>
      <c r="E161" s="310"/>
      <c r="F161" s="310"/>
      <c r="G161" s="310"/>
      <c r="H161" s="310"/>
      <c r="I161" s="310"/>
      <c r="J161" s="310"/>
      <c r="K161" s="331"/>
    </row>
    <row r="162" spans="2:11" s="1" customFormat="1" ht="18.75" customHeight="1">
      <c r="B162" s="312"/>
      <c r="C162" s="322"/>
      <c r="D162" s="322"/>
      <c r="E162" s="322"/>
      <c r="F162" s="332"/>
      <c r="G162" s="322"/>
      <c r="H162" s="322"/>
      <c r="I162" s="322"/>
      <c r="J162" s="322"/>
      <c r="K162" s="312"/>
    </row>
    <row r="163" spans="2:11" s="1" customFormat="1" ht="18.75" customHeight="1">
      <c r="B163" s="285"/>
      <c r="C163" s="285"/>
      <c r="D163" s="285"/>
      <c r="E163" s="285"/>
      <c r="F163" s="285"/>
      <c r="G163" s="285"/>
      <c r="H163" s="285"/>
      <c r="I163" s="285"/>
      <c r="J163" s="285"/>
      <c r="K163" s="285"/>
    </row>
    <row r="164" spans="2:11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pans="2:11" s="1" customFormat="1" ht="45" customHeight="1">
      <c r="B165" s="270"/>
      <c r="C165" s="402" t="s">
        <v>1732</v>
      </c>
      <c r="D165" s="402"/>
      <c r="E165" s="402"/>
      <c r="F165" s="402"/>
      <c r="G165" s="402"/>
      <c r="H165" s="402"/>
      <c r="I165" s="402"/>
      <c r="J165" s="402"/>
      <c r="K165" s="271"/>
    </row>
    <row r="166" spans="2:11" s="1" customFormat="1" ht="17.25" customHeight="1">
      <c r="B166" s="270"/>
      <c r="C166" s="291" t="s">
        <v>1660</v>
      </c>
      <c r="D166" s="291"/>
      <c r="E166" s="291"/>
      <c r="F166" s="291" t="s">
        <v>1661</v>
      </c>
      <c r="G166" s="333"/>
      <c r="H166" s="334" t="s">
        <v>54</v>
      </c>
      <c r="I166" s="334" t="s">
        <v>57</v>
      </c>
      <c r="J166" s="291" t="s">
        <v>1662</v>
      </c>
      <c r="K166" s="271"/>
    </row>
    <row r="167" spans="2:11" s="1" customFormat="1" ht="17.25" customHeight="1">
      <c r="B167" s="272"/>
      <c r="C167" s="293" t="s">
        <v>1663</v>
      </c>
      <c r="D167" s="293"/>
      <c r="E167" s="293"/>
      <c r="F167" s="294" t="s">
        <v>1664</v>
      </c>
      <c r="G167" s="335"/>
      <c r="H167" s="336"/>
      <c r="I167" s="336"/>
      <c r="J167" s="293" t="s">
        <v>1665</v>
      </c>
      <c r="K167" s="273"/>
    </row>
    <row r="168" spans="2:11" s="1" customFormat="1" ht="5.25" customHeight="1">
      <c r="B168" s="301"/>
      <c r="C168" s="296"/>
      <c r="D168" s="296"/>
      <c r="E168" s="296"/>
      <c r="F168" s="296"/>
      <c r="G168" s="297"/>
      <c r="H168" s="296"/>
      <c r="I168" s="296"/>
      <c r="J168" s="296"/>
      <c r="K168" s="324"/>
    </row>
    <row r="169" spans="2:11" s="1" customFormat="1" ht="15" customHeight="1">
      <c r="B169" s="301"/>
      <c r="C169" s="278" t="s">
        <v>1669</v>
      </c>
      <c r="D169" s="278"/>
      <c r="E169" s="278"/>
      <c r="F169" s="299" t="s">
        <v>1666</v>
      </c>
      <c r="G169" s="278"/>
      <c r="H169" s="278" t="s">
        <v>1706</v>
      </c>
      <c r="I169" s="278" t="s">
        <v>1668</v>
      </c>
      <c r="J169" s="278">
        <v>120</v>
      </c>
      <c r="K169" s="324"/>
    </row>
    <row r="170" spans="2:11" s="1" customFormat="1" ht="15" customHeight="1">
      <c r="B170" s="301"/>
      <c r="C170" s="278" t="s">
        <v>1715</v>
      </c>
      <c r="D170" s="278"/>
      <c r="E170" s="278"/>
      <c r="F170" s="299" t="s">
        <v>1666</v>
      </c>
      <c r="G170" s="278"/>
      <c r="H170" s="278" t="s">
        <v>1716</v>
      </c>
      <c r="I170" s="278" t="s">
        <v>1668</v>
      </c>
      <c r="J170" s="278" t="s">
        <v>1717</v>
      </c>
      <c r="K170" s="324"/>
    </row>
    <row r="171" spans="2:11" s="1" customFormat="1" ht="15" customHeight="1">
      <c r="B171" s="301"/>
      <c r="C171" s="278" t="s">
        <v>85</v>
      </c>
      <c r="D171" s="278"/>
      <c r="E171" s="278"/>
      <c r="F171" s="299" t="s">
        <v>1666</v>
      </c>
      <c r="G171" s="278"/>
      <c r="H171" s="278" t="s">
        <v>1733</v>
      </c>
      <c r="I171" s="278" t="s">
        <v>1668</v>
      </c>
      <c r="J171" s="278" t="s">
        <v>1717</v>
      </c>
      <c r="K171" s="324"/>
    </row>
    <row r="172" spans="2:11" s="1" customFormat="1" ht="15" customHeight="1">
      <c r="B172" s="301"/>
      <c r="C172" s="278" t="s">
        <v>1671</v>
      </c>
      <c r="D172" s="278"/>
      <c r="E172" s="278"/>
      <c r="F172" s="299" t="s">
        <v>1672</v>
      </c>
      <c r="G172" s="278"/>
      <c r="H172" s="278" t="s">
        <v>1733</v>
      </c>
      <c r="I172" s="278" t="s">
        <v>1668</v>
      </c>
      <c r="J172" s="278">
        <v>50</v>
      </c>
      <c r="K172" s="324"/>
    </row>
    <row r="173" spans="2:11" s="1" customFormat="1" ht="15" customHeight="1">
      <c r="B173" s="301"/>
      <c r="C173" s="278" t="s">
        <v>1674</v>
      </c>
      <c r="D173" s="278"/>
      <c r="E173" s="278"/>
      <c r="F173" s="299" t="s">
        <v>1666</v>
      </c>
      <c r="G173" s="278"/>
      <c r="H173" s="278" t="s">
        <v>1733</v>
      </c>
      <c r="I173" s="278" t="s">
        <v>1676</v>
      </c>
      <c r="J173" s="278"/>
      <c r="K173" s="324"/>
    </row>
    <row r="174" spans="2:11" s="1" customFormat="1" ht="15" customHeight="1">
      <c r="B174" s="301"/>
      <c r="C174" s="278" t="s">
        <v>1685</v>
      </c>
      <c r="D174" s="278"/>
      <c r="E174" s="278"/>
      <c r="F174" s="299" t="s">
        <v>1672</v>
      </c>
      <c r="G174" s="278"/>
      <c r="H174" s="278" t="s">
        <v>1733</v>
      </c>
      <c r="I174" s="278" t="s">
        <v>1668</v>
      </c>
      <c r="J174" s="278">
        <v>50</v>
      </c>
      <c r="K174" s="324"/>
    </row>
    <row r="175" spans="2:11" s="1" customFormat="1" ht="15" customHeight="1">
      <c r="B175" s="301"/>
      <c r="C175" s="278" t="s">
        <v>1693</v>
      </c>
      <c r="D175" s="278"/>
      <c r="E175" s="278"/>
      <c r="F175" s="299" t="s">
        <v>1672</v>
      </c>
      <c r="G175" s="278"/>
      <c r="H175" s="278" t="s">
        <v>1733</v>
      </c>
      <c r="I175" s="278" t="s">
        <v>1668</v>
      </c>
      <c r="J175" s="278">
        <v>50</v>
      </c>
      <c r="K175" s="324"/>
    </row>
    <row r="176" spans="2:11" s="1" customFormat="1" ht="15" customHeight="1">
      <c r="B176" s="301"/>
      <c r="C176" s="278" t="s">
        <v>1691</v>
      </c>
      <c r="D176" s="278"/>
      <c r="E176" s="278"/>
      <c r="F176" s="299" t="s">
        <v>1672</v>
      </c>
      <c r="G176" s="278"/>
      <c r="H176" s="278" t="s">
        <v>1733</v>
      </c>
      <c r="I176" s="278" t="s">
        <v>1668</v>
      </c>
      <c r="J176" s="278">
        <v>50</v>
      </c>
      <c r="K176" s="324"/>
    </row>
    <row r="177" spans="2:11" s="1" customFormat="1" ht="15" customHeight="1">
      <c r="B177" s="301"/>
      <c r="C177" s="278" t="s">
        <v>116</v>
      </c>
      <c r="D177" s="278"/>
      <c r="E177" s="278"/>
      <c r="F177" s="299" t="s">
        <v>1666</v>
      </c>
      <c r="G177" s="278"/>
      <c r="H177" s="278" t="s">
        <v>1734</v>
      </c>
      <c r="I177" s="278" t="s">
        <v>1735</v>
      </c>
      <c r="J177" s="278"/>
      <c r="K177" s="324"/>
    </row>
    <row r="178" spans="2:11" s="1" customFormat="1" ht="15" customHeight="1">
      <c r="B178" s="301"/>
      <c r="C178" s="278" t="s">
        <v>57</v>
      </c>
      <c r="D178" s="278"/>
      <c r="E178" s="278"/>
      <c r="F178" s="299" t="s">
        <v>1666</v>
      </c>
      <c r="G178" s="278"/>
      <c r="H178" s="278" t="s">
        <v>1736</v>
      </c>
      <c r="I178" s="278" t="s">
        <v>1737</v>
      </c>
      <c r="J178" s="278">
        <v>1</v>
      </c>
      <c r="K178" s="324"/>
    </row>
    <row r="179" spans="2:11" s="1" customFormat="1" ht="15" customHeight="1">
      <c r="B179" s="301"/>
      <c r="C179" s="278" t="s">
        <v>53</v>
      </c>
      <c r="D179" s="278"/>
      <c r="E179" s="278"/>
      <c r="F179" s="299" t="s">
        <v>1666</v>
      </c>
      <c r="G179" s="278"/>
      <c r="H179" s="278" t="s">
        <v>1738</v>
      </c>
      <c r="I179" s="278" t="s">
        <v>1668</v>
      </c>
      <c r="J179" s="278">
        <v>20</v>
      </c>
      <c r="K179" s="324"/>
    </row>
    <row r="180" spans="2:11" s="1" customFormat="1" ht="15" customHeight="1">
      <c r="B180" s="301"/>
      <c r="C180" s="278" t="s">
        <v>54</v>
      </c>
      <c r="D180" s="278"/>
      <c r="E180" s="278"/>
      <c r="F180" s="299" t="s">
        <v>1666</v>
      </c>
      <c r="G180" s="278"/>
      <c r="H180" s="278" t="s">
        <v>1739</v>
      </c>
      <c r="I180" s="278" t="s">
        <v>1668</v>
      </c>
      <c r="J180" s="278">
        <v>255</v>
      </c>
      <c r="K180" s="324"/>
    </row>
    <row r="181" spans="2:11" s="1" customFormat="1" ht="15" customHeight="1">
      <c r="B181" s="301"/>
      <c r="C181" s="278" t="s">
        <v>117</v>
      </c>
      <c r="D181" s="278"/>
      <c r="E181" s="278"/>
      <c r="F181" s="299" t="s">
        <v>1666</v>
      </c>
      <c r="G181" s="278"/>
      <c r="H181" s="278" t="s">
        <v>1630</v>
      </c>
      <c r="I181" s="278" t="s">
        <v>1668</v>
      </c>
      <c r="J181" s="278">
        <v>10</v>
      </c>
      <c r="K181" s="324"/>
    </row>
    <row r="182" spans="2:11" s="1" customFormat="1" ht="15" customHeight="1">
      <c r="B182" s="301"/>
      <c r="C182" s="278" t="s">
        <v>118</v>
      </c>
      <c r="D182" s="278"/>
      <c r="E182" s="278"/>
      <c r="F182" s="299" t="s">
        <v>1666</v>
      </c>
      <c r="G182" s="278"/>
      <c r="H182" s="278" t="s">
        <v>1740</v>
      </c>
      <c r="I182" s="278" t="s">
        <v>1701</v>
      </c>
      <c r="J182" s="278"/>
      <c r="K182" s="324"/>
    </row>
    <row r="183" spans="2:11" s="1" customFormat="1" ht="15" customHeight="1">
      <c r="B183" s="301"/>
      <c r="C183" s="278" t="s">
        <v>1741</v>
      </c>
      <c r="D183" s="278"/>
      <c r="E183" s="278"/>
      <c r="F183" s="299" t="s">
        <v>1666</v>
      </c>
      <c r="G183" s="278"/>
      <c r="H183" s="278" t="s">
        <v>1742</v>
      </c>
      <c r="I183" s="278" t="s">
        <v>1701</v>
      </c>
      <c r="J183" s="278"/>
      <c r="K183" s="324"/>
    </row>
    <row r="184" spans="2:11" s="1" customFormat="1" ht="15" customHeight="1">
      <c r="B184" s="301"/>
      <c r="C184" s="278" t="s">
        <v>1730</v>
      </c>
      <c r="D184" s="278"/>
      <c r="E184" s="278"/>
      <c r="F184" s="299" t="s">
        <v>1666</v>
      </c>
      <c r="G184" s="278"/>
      <c r="H184" s="278" t="s">
        <v>1743</v>
      </c>
      <c r="I184" s="278" t="s">
        <v>1701</v>
      </c>
      <c r="J184" s="278"/>
      <c r="K184" s="324"/>
    </row>
    <row r="185" spans="2:11" s="1" customFormat="1" ht="15" customHeight="1">
      <c r="B185" s="301"/>
      <c r="C185" s="278" t="s">
        <v>120</v>
      </c>
      <c r="D185" s="278"/>
      <c r="E185" s="278"/>
      <c r="F185" s="299" t="s">
        <v>1672</v>
      </c>
      <c r="G185" s="278"/>
      <c r="H185" s="278" t="s">
        <v>1744</v>
      </c>
      <c r="I185" s="278" t="s">
        <v>1668</v>
      </c>
      <c r="J185" s="278">
        <v>50</v>
      </c>
      <c r="K185" s="324"/>
    </row>
    <row r="186" spans="2:11" s="1" customFormat="1" ht="15" customHeight="1">
      <c r="B186" s="301"/>
      <c r="C186" s="278" t="s">
        <v>1745</v>
      </c>
      <c r="D186" s="278"/>
      <c r="E186" s="278"/>
      <c r="F186" s="299" t="s">
        <v>1672</v>
      </c>
      <c r="G186" s="278"/>
      <c r="H186" s="278" t="s">
        <v>1746</v>
      </c>
      <c r="I186" s="278" t="s">
        <v>1747</v>
      </c>
      <c r="J186" s="278"/>
      <c r="K186" s="324"/>
    </row>
    <row r="187" spans="2:11" s="1" customFormat="1" ht="15" customHeight="1">
      <c r="B187" s="301"/>
      <c r="C187" s="278" t="s">
        <v>1748</v>
      </c>
      <c r="D187" s="278"/>
      <c r="E187" s="278"/>
      <c r="F187" s="299" t="s">
        <v>1672</v>
      </c>
      <c r="G187" s="278"/>
      <c r="H187" s="278" t="s">
        <v>1749</v>
      </c>
      <c r="I187" s="278" t="s">
        <v>1747</v>
      </c>
      <c r="J187" s="278"/>
      <c r="K187" s="324"/>
    </row>
    <row r="188" spans="2:11" s="1" customFormat="1" ht="15" customHeight="1">
      <c r="B188" s="301"/>
      <c r="C188" s="278" t="s">
        <v>1750</v>
      </c>
      <c r="D188" s="278"/>
      <c r="E188" s="278"/>
      <c r="F188" s="299" t="s">
        <v>1672</v>
      </c>
      <c r="G188" s="278"/>
      <c r="H188" s="278" t="s">
        <v>1751</v>
      </c>
      <c r="I188" s="278" t="s">
        <v>1747</v>
      </c>
      <c r="J188" s="278"/>
      <c r="K188" s="324"/>
    </row>
    <row r="189" spans="2:11" s="1" customFormat="1" ht="15" customHeight="1">
      <c r="B189" s="301"/>
      <c r="C189" s="337" t="s">
        <v>1752</v>
      </c>
      <c r="D189" s="278"/>
      <c r="E189" s="278"/>
      <c r="F189" s="299" t="s">
        <v>1672</v>
      </c>
      <c r="G189" s="278"/>
      <c r="H189" s="278" t="s">
        <v>1753</v>
      </c>
      <c r="I189" s="278" t="s">
        <v>1754</v>
      </c>
      <c r="J189" s="338" t="s">
        <v>1755</v>
      </c>
      <c r="K189" s="324"/>
    </row>
    <row r="190" spans="2:11" s="1" customFormat="1" ht="15" customHeight="1">
      <c r="B190" s="301"/>
      <c r="C190" s="337" t="s">
        <v>42</v>
      </c>
      <c r="D190" s="278"/>
      <c r="E190" s="278"/>
      <c r="F190" s="299" t="s">
        <v>1666</v>
      </c>
      <c r="G190" s="278"/>
      <c r="H190" s="275" t="s">
        <v>1756</v>
      </c>
      <c r="I190" s="278" t="s">
        <v>1757</v>
      </c>
      <c r="J190" s="278"/>
      <c r="K190" s="324"/>
    </row>
    <row r="191" spans="2:11" s="1" customFormat="1" ht="15" customHeight="1">
      <c r="B191" s="301"/>
      <c r="C191" s="337" t="s">
        <v>1758</v>
      </c>
      <c r="D191" s="278"/>
      <c r="E191" s="278"/>
      <c r="F191" s="299" t="s">
        <v>1666</v>
      </c>
      <c r="G191" s="278"/>
      <c r="H191" s="278" t="s">
        <v>1759</v>
      </c>
      <c r="I191" s="278" t="s">
        <v>1701</v>
      </c>
      <c r="J191" s="278"/>
      <c r="K191" s="324"/>
    </row>
    <row r="192" spans="2:11" s="1" customFormat="1" ht="15" customHeight="1">
      <c r="B192" s="301"/>
      <c r="C192" s="337" t="s">
        <v>1760</v>
      </c>
      <c r="D192" s="278"/>
      <c r="E192" s="278"/>
      <c r="F192" s="299" t="s">
        <v>1666</v>
      </c>
      <c r="G192" s="278"/>
      <c r="H192" s="278" t="s">
        <v>1761</v>
      </c>
      <c r="I192" s="278" t="s">
        <v>1701</v>
      </c>
      <c r="J192" s="278"/>
      <c r="K192" s="324"/>
    </row>
    <row r="193" spans="2:11" s="1" customFormat="1" ht="15" customHeight="1">
      <c r="B193" s="301"/>
      <c r="C193" s="337" t="s">
        <v>1762</v>
      </c>
      <c r="D193" s="278"/>
      <c r="E193" s="278"/>
      <c r="F193" s="299" t="s">
        <v>1672</v>
      </c>
      <c r="G193" s="278"/>
      <c r="H193" s="278" t="s">
        <v>1763</v>
      </c>
      <c r="I193" s="278" t="s">
        <v>1701</v>
      </c>
      <c r="J193" s="278"/>
      <c r="K193" s="324"/>
    </row>
    <row r="194" spans="2:11" s="1" customFormat="1" ht="15" customHeight="1">
      <c r="B194" s="330"/>
      <c r="C194" s="339"/>
      <c r="D194" s="310"/>
      <c r="E194" s="310"/>
      <c r="F194" s="310"/>
      <c r="G194" s="310"/>
      <c r="H194" s="310"/>
      <c r="I194" s="310"/>
      <c r="J194" s="310"/>
      <c r="K194" s="331"/>
    </row>
    <row r="195" spans="2:11" s="1" customFormat="1" ht="18.75" customHeight="1">
      <c r="B195" s="312"/>
      <c r="C195" s="322"/>
      <c r="D195" s="322"/>
      <c r="E195" s="322"/>
      <c r="F195" s="332"/>
      <c r="G195" s="322"/>
      <c r="H195" s="322"/>
      <c r="I195" s="322"/>
      <c r="J195" s="322"/>
      <c r="K195" s="312"/>
    </row>
    <row r="196" spans="2:11" s="1" customFormat="1" ht="18.75" customHeight="1">
      <c r="B196" s="312"/>
      <c r="C196" s="322"/>
      <c r="D196" s="322"/>
      <c r="E196" s="322"/>
      <c r="F196" s="332"/>
      <c r="G196" s="322"/>
      <c r="H196" s="322"/>
      <c r="I196" s="322"/>
      <c r="J196" s="322"/>
      <c r="K196" s="312"/>
    </row>
    <row r="197" spans="2:11" s="1" customFormat="1" ht="18.75" customHeight="1">
      <c r="B197" s="285"/>
      <c r="C197" s="285"/>
      <c r="D197" s="285"/>
      <c r="E197" s="285"/>
      <c r="F197" s="285"/>
      <c r="G197" s="285"/>
      <c r="H197" s="285"/>
      <c r="I197" s="285"/>
      <c r="J197" s="285"/>
      <c r="K197" s="285"/>
    </row>
    <row r="198" spans="2:11" s="1" customFormat="1" ht="13.5">
      <c r="B198" s="267"/>
      <c r="C198" s="268"/>
      <c r="D198" s="268"/>
      <c r="E198" s="268"/>
      <c r="F198" s="268"/>
      <c r="G198" s="268"/>
      <c r="H198" s="268"/>
      <c r="I198" s="268"/>
      <c r="J198" s="268"/>
      <c r="K198" s="269"/>
    </row>
    <row r="199" spans="2:11" s="1" customFormat="1" ht="21">
      <c r="B199" s="270"/>
      <c r="C199" s="402" t="s">
        <v>1764</v>
      </c>
      <c r="D199" s="402"/>
      <c r="E199" s="402"/>
      <c r="F199" s="402"/>
      <c r="G199" s="402"/>
      <c r="H199" s="402"/>
      <c r="I199" s="402"/>
      <c r="J199" s="402"/>
      <c r="K199" s="271"/>
    </row>
    <row r="200" spans="2:11" s="1" customFormat="1" ht="25.5" customHeight="1">
      <c r="B200" s="270"/>
      <c r="C200" s="340" t="s">
        <v>1765</v>
      </c>
      <c r="D200" s="340"/>
      <c r="E200" s="340"/>
      <c r="F200" s="340" t="s">
        <v>1766</v>
      </c>
      <c r="G200" s="341"/>
      <c r="H200" s="403" t="s">
        <v>1767</v>
      </c>
      <c r="I200" s="403"/>
      <c r="J200" s="403"/>
      <c r="K200" s="271"/>
    </row>
    <row r="201" spans="2:11" s="1" customFormat="1" ht="5.25" customHeight="1">
      <c r="B201" s="301"/>
      <c r="C201" s="296"/>
      <c r="D201" s="296"/>
      <c r="E201" s="296"/>
      <c r="F201" s="296"/>
      <c r="G201" s="322"/>
      <c r="H201" s="296"/>
      <c r="I201" s="296"/>
      <c r="J201" s="296"/>
      <c r="K201" s="324"/>
    </row>
    <row r="202" spans="2:11" s="1" customFormat="1" ht="15" customHeight="1">
      <c r="B202" s="301"/>
      <c r="C202" s="278" t="s">
        <v>1757</v>
      </c>
      <c r="D202" s="278"/>
      <c r="E202" s="278"/>
      <c r="F202" s="299" t="s">
        <v>43</v>
      </c>
      <c r="G202" s="278"/>
      <c r="H202" s="404" t="s">
        <v>1768</v>
      </c>
      <c r="I202" s="404"/>
      <c r="J202" s="404"/>
      <c r="K202" s="324"/>
    </row>
    <row r="203" spans="2:11" s="1" customFormat="1" ht="15" customHeight="1">
      <c r="B203" s="301"/>
      <c r="C203" s="278"/>
      <c r="D203" s="278"/>
      <c r="E203" s="278"/>
      <c r="F203" s="299" t="s">
        <v>44</v>
      </c>
      <c r="G203" s="278"/>
      <c r="H203" s="404" t="s">
        <v>1769</v>
      </c>
      <c r="I203" s="404"/>
      <c r="J203" s="404"/>
      <c r="K203" s="324"/>
    </row>
    <row r="204" spans="2:11" s="1" customFormat="1" ht="15" customHeight="1">
      <c r="B204" s="301"/>
      <c r="C204" s="278"/>
      <c r="D204" s="278"/>
      <c r="E204" s="278"/>
      <c r="F204" s="299" t="s">
        <v>47</v>
      </c>
      <c r="G204" s="278"/>
      <c r="H204" s="404" t="s">
        <v>1770</v>
      </c>
      <c r="I204" s="404"/>
      <c r="J204" s="404"/>
      <c r="K204" s="324"/>
    </row>
    <row r="205" spans="2:11" s="1" customFormat="1" ht="15" customHeight="1">
      <c r="B205" s="301"/>
      <c r="C205" s="278"/>
      <c r="D205" s="278"/>
      <c r="E205" s="278"/>
      <c r="F205" s="299" t="s">
        <v>45</v>
      </c>
      <c r="G205" s="278"/>
      <c r="H205" s="404" t="s">
        <v>1771</v>
      </c>
      <c r="I205" s="404"/>
      <c r="J205" s="404"/>
      <c r="K205" s="324"/>
    </row>
    <row r="206" spans="2:11" s="1" customFormat="1" ht="15" customHeight="1">
      <c r="B206" s="301"/>
      <c r="C206" s="278"/>
      <c r="D206" s="278"/>
      <c r="E206" s="278"/>
      <c r="F206" s="299" t="s">
        <v>46</v>
      </c>
      <c r="G206" s="278"/>
      <c r="H206" s="404" t="s">
        <v>1772</v>
      </c>
      <c r="I206" s="404"/>
      <c r="J206" s="404"/>
      <c r="K206" s="324"/>
    </row>
    <row r="207" spans="2:11" s="1" customFormat="1" ht="15" customHeight="1">
      <c r="B207" s="301"/>
      <c r="C207" s="278"/>
      <c r="D207" s="278"/>
      <c r="E207" s="278"/>
      <c r="F207" s="299"/>
      <c r="G207" s="278"/>
      <c r="H207" s="278"/>
      <c r="I207" s="278"/>
      <c r="J207" s="278"/>
      <c r="K207" s="324"/>
    </row>
    <row r="208" spans="2:11" s="1" customFormat="1" ht="15" customHeight="1">
      <c r="B208" s="301"/>
      <c r="C208" s="278" t="s">
        <v>1713</v>
      </c>
      <c r="D208" s="278"/>
      <c r="E208" s="278"/>
      <c r="F208" s="299" t="s">
        <v>78</v>
      </c>
      <c r="G208" s="278"/>
      <c r="H208" s="404" t="s">
        <v>1773</v>
      </c>
      <c r="I208" s="404"/>
      <c r="J208" s="404"/>
      <c r="K208" s="324"/>
    </row>
    <row r="209" spans="2:11" s="1" customFormat="1" ht="15" customHeight="1">
      <c r="B209" s="301"/>
      <c r="C209" s="278"/>
      <c r="D209" s="278"/>
      <c r="E209" s="278"/>
      <c r="F209" s="299" t="s">
        <v>1609</v>
      </c>
      <c r="G209" s="278"/>
      <c r="H209" s="404" t="s">
        <v>1610</v>
      </c>
      <c r="I209" s="404"/>
      <c r="J209" s="404"/>
      <c r="K209" s="324"/>
    </row>
    <row r="210" spans="2:11" s="1" customFormat="1" ht="15" customHeight="1">
      <c r="B210" s="301"/>
      <c r="C210" s="278"/>
      <c r="D210" s="278"/>
      <c r="E210" s="278"/>
      <c r="F210" s="299" t="s">
        <v>1607</v>
      </c>
      <c r="G210" s="278"/>
      <c r="H210" s="404" t="s">
        <v>1774</v>
      </c>
      <c r="I210" s="404"/>
      <c r="J210" s="404"/>
      <c r="K210" s="324"/>
    </row>
    <row r="211" spans="2:11" s="1" customFormat="1" ht="15" customHeight="1">
      <c r="B211" s="342"/>
      <c r="C211" s="278"/>
      <c r="D211" s="278"/>
      <c r="E211" s="278"/>
      <c r="F211" s="299" t="s">
        <v>1611</v>
      </c>
      <c r="G211" s="337"/>
      <c r="H211" s="405" t="s">
        <v>1612</v>
      </c>
      <c r="I211" s="405"/>
      <c r="J211" s="405"/>
      <c r="K211" s="343"/>
    </row>
    <row r="212" spans="2:11" s="1" customFormat="1" ht="15" customHeight="1">
      <c r="B212" s="342"/>
      <c r="C212" s="278"/>
      <c r="D212" s="278"/>
      <c r="E212" s="278"/>
      <c r="F212" s="299" t="s">
        <v>1613</v>
      </c>
      <c r="G212" s="337"/>
      <c r="H212" s="405" t="s">
        <v>1569</v>
      </c>
      <c r="I212" s="405"/>
      <c r="J212" s="405"/>
      <c r="K212" s="343"/>
    </row>
    <row r="213" spans="2:11" s="1" customFormat="1" ht="15" customHeight="1">
      <c r="B213" s="342"/>
      <c r="C213" s="278"/>
      <c r="D213" s="278"/>
      <c r="E213" s="278"/>
      <c r="F213" s="299"/>
      <c r="G213" s="337"/>
      <c r="H213" s="328"/>
      <c r="I213" s="328"/>
      <c r="J213" s="328"/>
      <c r="K213" s="343"/>
    </row>
    <row r="214" spans="2:11" s="1" customFormat="1" ht="15" customHeight="1">
      <c r="B214" s="342"/>
      <c r="C214" s="278" t="s">
        <v>1737</v>
      </c>
      <c r="D214" s="278"/>
      <c r="E214" s="278"/>
      <c r="F214" s="299">
        <v>1</v>
      </c>
      <c r="G214" s="337"/>
      <c r="H214" s="405" t="s">
        <v>1775</v>
      </c>
      <c r="I214" s="405"/>
      <c r="J214" s="405"/>
      <c r="K214" s="343"/>
    </row>
    <row r="215" spans="2:11" s="1" customFormat="1" ht="15" customHeight="1">
      <c r="B215" s="342"/>
      <c r="C215" s="278"/>
      <c r="D215" s="278"/>
      <c r="E215" s="278"/>
      <c r="F215" s="299">
        <v>2</v>
      </c>
      <c r="G215" s="337"/>
      <c r="H215" s="405" t="s">
        <v>1776</v>
      </c>
      <c r="I215" s="405"/>
      <c r="J215" s="405"/>
      <c r="K215" s="343"/>
    </row>
    <row r="216" spans="2:11" s="1" customFormat="1" ht="15" customHeight="1">
      <c r="B216" s="342"/>
      <c r="C216" s="278"/>
      <c r="D216" s="278"/>
      <c r="E216" s="278"/>
      <c r="F216" s="299">
        <v>3</v>
      </c>
      <c r="G216" s="337"/>
      <c r="H216" s="405" t="s">
        <v>1777</v>
      </c>
      <c r="I216" s="405"/>
      <c r="J216" s="405"/>
      <c r="K216" s="343"/>
    </row>
    <row r="217" spans="2:11" s="1" customFormat="1" ht="15" customHeight="1">
      <c r="B217" s="342"/>
      <c r="C217" s="278"/>
      <c r="D217" s="278"/>
      <c r="E217" s="278"/>
      <c r="F217" s="299">
        <v>4</v>
      </c>
      <c r="G217" s="337"/>
      <c r="H217" s="405" t="s">
        <v>1778</v>
      </c>
      <c r="I217" s="405"/>
      <c r="J217" s="405"/>
      <c r="K217" s="343"/>
    </row>
    <row r="218" spans="2:11" s="1" customFormat="1" ht="12.75" customHeight="1">
      <c r="B218" s="344"/>
      <c r="C218" s="345"/>
      <c r="D218" s="345"/>
      <c r="E218" s="345"/>
      <c r="F218" s="345"/>
      <c r="G218" s="345"/>
      <c r="H218" s="345"/>
      <c r="I218" s="345"/>
      <c r="J218" s="345"/>
      <c r="K218" s="34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 01.1 - Protipovodňová ...</vt:lpstr>
      <vt:lpstr>SO 01.2 - Svodný průleh</vt:lpstr>
      <vt:lpstr>SO 01.3 - Dešťová kanaliz...</vt:lpstr>
      <vt:lpstr>SO 04 - Úprava meliorační...</vt:lpstr>
      <vt:lpstr>VRN 01 - Vedlejší rozpočt...</vt:lpstr>
      <vt:lpstr>Pokyny pro vyplnění</vt:lpstr>
      <vt:lpstr>'Rekapitulace stavby'!Názvy_tisku</vt:lpstr>
      <vt:lpstr>'SO 01.1 - Protipovodňová ...'!Názvy_tisku</vt:lpstr>
      <vt:lpstr>'SO 01.2 - Svodný průleh'!Názvy_tisku</vt:lpstr>
      <vt:lpstr>'SO 01.3 - Dešťová kanaliz...'!Názvy_tisku</vt:lpstr>
      <vt:lpstr>'SO 04 - Úprava meliorační...'!Názvy_tisku</vt:lpstr>
      <vt:lpstr>'VRN 01 - Vedlejší rozpočt...'!Názvy_tisku</vt:lpstr>
      <vt:lpstr>'Pokyny pro vyplnění'!Oblast_tisku</vt:lpstr>
      <vt:lpstr>'Rekapitulace stavby'!Oblast_tisku</vt:lpstr>
      <vt:lpstr>'SO 01.1 - Protipovodňová ...'!Oblast_tisku</vt:lpstr>
      <vt:lpstr>'SO 01.2 - Svodný průleh'!Oblast_tisku</vt:lpstr>
      <vt:lpstr>'SO 01.3 - Dešťová kanaliz...'!Oblast_tisku</vt:lpstr>
      <vt:lpstr>'SO 04 - Úprava meliorační...'!Oblast_tisku</vt:lpstr>
      <vt:lpstr>'VRN 01 - Vedlejší rozpočt...'!Oblast_tisku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Pokorný</dc:creator>
  <cp:lastModifiedBy>Michal Pokorny</cp:lastModifiedBy>
  <dcterms:created xsi:type="dcterms:W3CDTF">2022-08-31T12:28:43Z</dcterms:created>
  <dcterms:modified xsi:type="dcterms:W3CDTF">2022-08-31T12:37:03Z</dcterms:modified>
</cp:coreProperties>
</file>